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 tabRatio="926" activeTab="2"/>
  </bookViews>
  <sheets>
    <sheet name="SERFIN 8974" sheetId="1" r:id="rId1"/>
    <sheet name="BANORTE 0846" sheetId="4" r:id="rId2"/>
    <sheet name="BANORTE 1044" sheetId="5" r:id="rId3"/>
    <sheet name="BANORTE 1537" sheetId="6" r:id="rId4"/>
    <sheet name="BANORTE 8931" sheetId="7" r:id="rId5"/>
    <sheet name="BANORTE 9995" sheetId="8" r:id="rId6"/>
    <sheet name="BANREGIO 3810010" sheetId="22" r:id="rId7"/>
    <sheet name="BANREGIO 7280011" sheetId="10" r:id="rId8"/>
    <sheet name="SERFIN 1607" sheetId="11" r:id="rId9"/>
    <sheet name="BNMX 8887(CAN)" sheetId="12" r:id="rId10"/>
    <sheet name="BANORTE 2583" sheetId="13" r:id="rId11"/>
    <sheet name="BANORTE 2501" sheetId="14" r:id="rId12"/>
    <sheet name="MONEX 580(CAN)" sheetId="15" r:id="rId13"/>
    <sheet name="BANORTE 5044(CAN)" sheetId="16" r:id="rId14"/>
    <sheet name="HSBC 321(CAN)" sheetId="17" r:id="rId15"/>
    <sheet name="BANREGIO 0015" sheetId="18" r:id="rId16"/>
    <sheet name="BANREGIO 023(CAN)" sheetId="19" r:id="rId17"/>
    <sheet name="BANORTE 9524" sheetId="20" r:id="rId18"/>
    <sheet name="BANORTE 5944(CAN)" sheetId="21" r:id="rId19"/>
  </sheets>
  <externalReferences>
    <externalReference r:id="rId20"/>
  </externalReferences>
  <definedNames>
    <definedName name="_xlnm.Print_Area" localSheetId="6">'BANREGIO 3810010'!$A$1:$M$61</definedName>
  </definedNames>
  <calcPr calcId="125725"/>
</workbook>
</file>

<file path=xl/calcChain.xml><?xml version="1.0" encoding="utf-8"?>
<calcChain xmlns="http://schemas.openxmlformats.org/spreadsheetml/2006/main">
  <c r="L6" i="22"/>
  <c r="A3"/>
  <c r="J40" i="5"/>
  <c r="F44" i="4" l="1"/>
  <c r="J47" i="22"/>
  <c r="H47"/>
  <c r="F47"/>
  <c r="D47"/>
  <c r="B47"/>
  <c r="D30"/>
  <c r="B30"/>
  <c r="L25" s="1"/>
  <c r="H23"/>
  <c r="F23"/>
  <c r="D23"/>
  <c r="B23"/>
  <c r="L16" s="1"/>
  <c r="I14"/>
  <c r="F14"/>
  <c r="C14"/>
  <c r="A4"/>
  <c r="H40" i="5"/>
  <c r="F40"/>
  <c r="D40"/>
  <c r="L23" i="1"/>
  <c r="L24" i="11"/>
  <c r="D23" i="4"/>
  <c r="L31" i="22" l="1"/>
  <c r="L8"/>
  <c r="L50" l="1"/>
  <c r="B25" i="18"/>
  <c r="L21" s="1"/>
  <c r="I16" i="5"/>
  <c r="D31"/>
  <c r="B31"/>
  <c r="D31" i="4"/>
  <c r="F31"/>
  <c r="B31"/>
  <c r="H40" i="10"/>
  <c r="L26" i="4" l="1"/>
  <c r="L27" i="5"/>
  <c r="F13" i="4"/>
  <c r="C12" i="12"/>
  <c r="J39" i="11" l="1"/>
  <c r="H39"/>
  <c r="F39"/>
  <c r="D39"/>
  <c r="F34" i="1" l="1"/>
  <c r="H20"/>
  <c r="B40" i="5"/>
  <c r="L33" s="1"/>
  <c r="B23" i="4"/>
  <c r="C13" l="1"/>
  <c r="L8" s="1"/>
  <c r="F24" i="5" l="1"/>
  <c r="D24"/>
  <c r="C13" i="1"/>
  <c r="L8" s="1"/>
  <c r="H44" i="4" l="1"/>
  <c r="B40" i="10" l="1"/>
  <c r="F40" l="1"/>
  <c r="D40"/>
  <c r="L25" l="1"/>
  <c r="C13" l="1"/>
  <c r="B18"/>
  <c r="C16" i="5"/>
  <c r="A4" i="21" l="1"/>
  <c r="A4" i="20"/>
  <c r="A4" i="19"/>
  <c r="A4" i="18"/>
  <c r="A4" i="17"/>
  <c r="A4" i="16"/>
  <c r="A4" i="15"/>
  <c r="A4" i="14"/>
  <c r="A4" i="13"/>
  <c r="A4" i="12"/>
  <c r="A4" i="11"/>
  <c r="A4" i="10"/>
  <c r="A4" i="8"/>
  <c r="A4" i="7"/>
  <c r="A4" i="6"/>
  <c r="A4" i="5"/>
  <c r="A4" i="4"/>
  <c r="F16" i="5" l="1"/>
  <c r="L8" s="1"/>
  <c r="H30" i="21"/>
  <c r="F30"/>
  <c r="D30"/>
  <c r="B30"/>
  <c r="L25" s="1"/>
  <c r="L20"/>
  <c r="F17"/>
  <c r="D17"/>
  <c r="B17"/>
  <c r="L13" s="1"/>
  <c r="C12"/>
  <c r="L8" s="1"/>
  <c r="A3"/>
  <c r="J22" i="11"/>
  <c r="H22"/>
  <c r="F22"/>
  <c r="D22"/>
  <c r="B22"/>
  <c r="L33" i="21" l="1"/>
  <c r="F20" i="1" l="1"/>
  <c r="B34"/>
  <c r="B24" i="5"/>
  <c r="L13" i="11" l="1"/>
  <c r="F23" i="4" l="1"/>
  <c r="D20" i="1"/>
  <c r="H23" i="4" l="1"/>
  <c r="H30" i="20" l="1"/>
  <c r="F30"/>
  <c r="D30"/>
  <c r="B30"/>
  <c r="L25" s="1"/>
  <c r="L20"/>
  <c r="F17"/>
  <c r="D17"/>
  <c r="B17"/>
  <c r="L13" s="1"/>
  <c r="C12"/>
  <c r="L8" s="1"/>
  <c r="A3"/>
  <c r="L33" l="1"/>
  <c r="B39" i="11" l="1"/>
  <c r="L29" s="1"/>
  <c r="H30" i="19" l="1"/>
  <c r="F30"/>
  <c r="D30"/>
  <c r="B30"/>
  <c r="L20"/>
  <c r="F17"/>
  <c r="D17"/>
  <c r="B17"/>
  <c r="C12"/>
  <c r="L8" s="1"/>
  <c r="A3"/>
  <c r="H32" i="18"/>
  <c r="F32"/>
  <c r="D32"/>
  <c r="B32"/>
  <c r="F18"/>
  <c r="D18"/>
  <c r="B18"/>
  <c r="C12"/>
  <c r="L8" s="1"/>
  <c r="A3"/>
  <c r="H31" i="17"/>
  <c r="F31"/>
  <c r="D31"/>
  <c r="B31"/>
  <c r="L20"/>
  <c r="F17"/>
  <c r="D17"/>
  <c r="B17"/>
  <c r="C12"/>
  <c r="L8" s="1"/>
  <c r="A3"/>
  <c r="H31" i="16"/>
  <c r="F31"/>
  <c r="D31"/>
  <c r="B31"/>
  <c r="L20"/>
  <c r="F17"/>
  <c r="D17"/>
  <c r="B17"/>
  <c r="C12"/>
  <c r="L8" s="1"/>
  <c r="A3"/>
  <c r="H31" i="15"/>
  <c r="F31"/>
  <c r="D31"/>
  <c r="B31"/>
  <c r="L21"/>
  <c r="F18"/>
  <c r="D18"/>
  <c r="B18"/>
  <c r="C12"/>
  <c r="L8" s="1"/>
  <c r="A3"/>
  <c r="H38" i="14"/>
  <c r="F38"/>
  <c r="D38"/>
  <c r="B38"/>
  <c r="L23"/>
  <c r="F20"/>
  <c r="D20"/>
  <c r="B20"/>
  <c r="C12"/>
  <c r="L8" s="1"/>
  <c r="A3"/>
  <c r="H38" i="13"/>
  <c r="F38"/>
  <c r="D38"/>
  <c r="B38"/>
  <c r="L23"/>
  <c r="F20"/>
  <c r="D20"/>
  <c r="B20"/>
  <c r="C12"/>
  <c r="L8" s="1"/>
  <c r="A3"/>
  <c r="H38" i="12"/>
  <c r="F38"/>
  <c r="D38"/>
  <c r="B38"/>
  <c r="L23"/>
  <c r="F20"/>
  <c r="D20"/>
  <c r="B20"/>
  <c r="L8"/>
  <c r="A3"/>
  <c r="C12" i="11"/>
  <c r="L8" s="1"/>
  <c r="A3"/>
  <c r="F18" i="10"/>
  <c r="D18"/>
  <c r="L8"/>
  <c r="A3"/>
  <c r="D33" i="8"/>
  <c r="B33"/>
  <c r="F18"/>
  <c r="D18"/>
  <c r="B18"/>
  <c r="A3"/>
  <c r="D33" i="7"/>
  <c r="B33"/>
  <c r="F18"/>
  <c r="D18"/>
  <c r="B18"/>
  <c r="A3"/>
  <c r="D33" i="6"/>
  <c r="B33"/>
  <c r="F18"/>
  <c r="D18"/>
  <c r="B18"/>
  <c r="A3"/>
  <c r="A3" i="5"/>
  <c r="A3" i="4"/>
  <c r="D44"/>
  <c r="B44"/>
  <c r="D34" i="1"/>
  <c r="L27" s="1"/>
  <c r="B20"/>
  <c r="L15" s="1"/>
  <c r="L32" i="4" l="1"/>
  <c r="L14"/>
  <c r="L13" i="14"/>
  <c r="L41" s="1"/>
  <c r="L28"/>
  <c r="L13" i="13"/>
  <c r="L28"/>
  <c r="L25" i="6"/>
  <c r="L13" i="19"/>
  <c r="L25"/>
  <c r="L13" i="18"/>
  <c r="L26"/>
  <c r="L13" i="17"/>
  <c r="L34" s="1"/>
  <c r="L25"/>
  <c r="L13" i="16"/>
  <c r="L34" s="1"/>
  <c r="L25"/>
  <c r="L13" i="15"/>
  <c r="L34" s="1"/>
  <c r="L26"/>
  <c r="L13" i="12"/>
  <c r="L28"/>
  <c r="L12" i="8"/>
  <c r="L36" s="1"/>
  <c r="L25"/>
  <c r="L12" i="7"/>
  <c r="L25"/>
  <c r="L12" i="6"/>
  <c r="L36" s="1"/>
  <c r="L33" i="19"/>
  <c r="L41" i="13"/>
  <c r="L14" i="10"/>
  <c r="L43" s="1"/>
  <c r="L18" i="5"/>
  <c r="L37" i="1"/>
  <c r="L35" i="18" l="1"/>
  <c r="L46" i="4"/>
  <c r="L41" i="12"/>
  <c r="L36" i="7"/>
  <c r="L42" i="11"/>
  <c r="L43" i="5"/>
</calcChain>
</file>

<file path=xl/comments1.xml><?xml version="1.0" encoding="utf-8"?>
<comments xmlns="http://schemas.openxmlformats.org/spreadsheetml/2006/main">
  <authors>
    <author>claudia lira</author>
  </authors>
  <commentList>
    <comment ref="B30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</t>
        </r>
      </text>
    </comment>
  </commentList>
</comments>
</file>

<file path=xl/comments2.xml><?xml version="1.0" encoding="utf-8"?>
<comments xmlns="http://schemas.openxmlformats.org/spreadsheetml/2006/main">
  <authors>
    <author>claudia lira</author>
  </authors>
  <commentList>
    <comment ref="F34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JUNIO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DEPOSITO JUNIO +245.44 +307.20            552.64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JUNIO</t>
        </r>
      </text>
    </comment>
  </commentList>
</comments>
</file>

<file path=xl/comments3.xml><?xml version="1.0" encoding="utf-8"?>
<comments xmlns="http://schemas.openxmlformats.org/spreadsheetml/2006/main">
  <authors>
    <author>claudia lira</author>
  </authors>
  <commentList>
    <comment ref="B38" authorId="0">
      <text>
        <r>
          <rPr>
            <b/>
            <sz val="9"/>
            <color indexed="81"/>
            <rFont val="Tahoma"/>
            <charset val="1"/>
          </rPr>
          <t>claudia lira:</t>
        </r>
        <r>
          <rPr>
            <sz val="9"/>
            <color indexed="81"/>
            <rFont val="Tahoma"/>
            <charset val="1"/>
          </rPr>
          <t xml:space="preserve">
TRANSITO JUNIO</t>
        </r>
      </text>
    </comment>
  </commentList>
</comments>
</file>

<file path=xl/sharedStrings.xml><?xml version="1.0" encoding="utf-8"?>
<sst xmlns="http://schemas.openxmlformats.org/spreadsheetml/2006/main" count="531" uniqueCount="32">
  <si>
    <t>CONCILIACION BANCARIA</t>
  </si>
  <si>
    <t>Cuenta No 92000058974 SANTANDER SERFIN</t>
  </si>
  <si>
    <t>SALDO EN LIBROS:</t>
  </si>
  <si>
    <t>(+)  CHEQUES EXPEDIDOS NO COBRADOS EN EL BANCO</t>
  </si>
  <si>
    <t>(+)  DEPÓSITOS BANCARIOS NO CONTABILIZADOS POR LA ENTIDAD PÚBLICA</t>
  </si>
  <si>
    <t>(-)  CARGOS BANCARIOS NO CONTABILIZADOS POR LA ENTIDAD PÚBLICA</t>
  </si>
  <si>
    <t>(-)  DEPÓSITOS NO CORRESPONDIDOS POR EL BANCO</t>
  </si>
  <si>
    <t>SALDO EN BANCOS:</t>
  </si>
  <si>
    <t>FECHA</t>
  </si>
  <si>
    <t>IMPORTE</t>
  </si>
  <si>
    <t>Cuenta No 0031030846  BANORTE</t>
  </si>
  <si>
    <t>Cuenta No0031031044  BANORTE</t>
  </si>
  <si>
    <t>Cuenta No 0801811537  BANORTE</t>
  </si>
  <si>
    <t>Cuenta No 00846478931  BANORTE</t>
  </si>
  <si>
    <t>Cuenta No 00844089995 BANORTE</t>
  </si>
  <si>
    <t>Cuenta No 70003810010  BANREGIO</t>
  </si>
  <si>
    <t>NUMERO</t>
  </si>
  <si>
    <t>Cuenta No 071007280011  BANREGIO</t>
  </si>
  <si>
    <t xml:space="preserve">CUENTA No  65501471607 SANTANDER SERFIN </t>
  </si>
  <si>
    <t>Cuenta No 419728887 BANAMEX</t>
  </si>
  <si>
    <t>Cuenta No 0822952583 BANORTE</t>
  </si>
  <si>
    <t>Cuenta No 0822952501 BANORTE</t>
  </si>
  <si>
    <t>Cuenta No 20868580 MONEX</t>
  </si>
  <si>
    <t>Cuenta No 0818265044 BANORTE</t>
  </si>
  <si>
    <t>Cuenta No 4025167321 H.S.B.C.</t>
  </si>
  <si>
    <t>Cuenta No 071012910015 BANREGIO</t>
  </si>
  <si>
    <t>Cuenta No 071012910023 BANREGIO</t>
  </si>
  <si>
    <t>BAJO PROTESTA DE DECIR VERDAD DECLARAMOS QUE LOS ESTADOS FINANCIEROS Y SUS NOTAS, SON RAZONABLEMENTE CORRECTOS Y SON RESPONSABILIDAD DEL EMISOR</t>
  </si>
  <si>
    <t>CHEQUE No</t>
  </si>
  <si>
    <t>Cuenta No 0899469524 BANORTE</t>
  </si>
  <si>
    <t>Cuenta No 0229765944 BANORTE</t>
  </si>
  <si>
    <t>AL 31 DE MAYO DE 2017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</si>
</sst>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Calibri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4" fontId="6" fillId="0" borderId="0" xfId="3" applyNumberFormat="1" applyFont="1" applyBorder="1"/>
    <xf numFmtId="44" fontId="6" fillId="0" borderId="0" xfId="2" applyFont="1" applyBorder="1"/>
    <xf numFmtId="43" fontId="6" fillId="0" borderId="0" xfId="1" applyFont="1" applyBorder="1"/>
    <xf numFmtId="14" fontId="6" fillId="0" borderId="0" xfId="3" applyNumberFormat="1" applyFont="1" applyBorder="1" applyAlignment="1">
      <alignment horizontal="center"/>
    </xf>
    <xf numFmtId="14" fontId="6" fillId="0" borderId="0" xfId="3" quotePrefix="1" applyNumberFormat="1" applyFont="1" applyBorder="1" applyAlignment="1">
      <alignment horizontal="center"/>
    </xf>
    <xf numFmtId="44" fontId="6" fillId="0" borderId="0" xfId="2" applyFont="1" applyBorder="1" applyAlignment="1">
      <alignment horizontal="center"/>
    </xf>
    <xf numFmtId="0" fontId="6" fillId="0" borderId="0" xfId="3" applyFont="1" applyBorder="1"/>
    <xf numFmtId="44" fontId="6" fillId="0" borderId="0" xfId="3" applyNumberFormat="1" applyFont="1" applyBorder="1"/>
    <xf numFmtId="43" fontId="6" fillId="0" borderId="0" xfId="1" applyFont="1" applyBorder="1" applyAlignment="1">
      <alignment horizontal="center"/>
    </xf>
    <xf numFmtId="44" fontId="7" fillId="0" borderId="0" xfId="2" applyFont="1" applyBorder="1" applyAlignment="1">
      <alignment horizontal="center"/>
    </xf>
    <xf numFmtId="0" fontId="8" fillId="0" borderId="0" xfId="0" applyFont="1"/>
    <xf numFmtId="43" fontId="3" fillId="0" borderId="0" xfId="1" applyFont="1"/>
    <xf numFmtId="44" fontId="4" fillId="0" borderId="0" xfId="0" applyNumberFormat="1" applyFont="1"/>
    <xf numFmtId="43" fontId="4" fillId="0" borderId="0" xfId="0" applyNumberFormat="1" applyFont="1"/>
    <xf numFmtId="14" fontId="5" fillId="0" borderId="0" xfId="3" applyNumberFormat="1" applyFont="1" applyBorder="1" applyAlignment="1">
      <alignment horizontal="center"/>
    </xf>
    <xf numFmtId="14" fontId="6" fillId="0" borderId="0" xfId="2" applyNumberFormat="1" applyFont="1" applyBorder="1" applyAlignment="1">
      <alignment horizontal="center"/>
    </xf>
    <xf numFmtId="44" fontId="7" fillId="0" borderId="0" xfId="2" applyFont="1" applyBorder="1"/>
    <xf numFmtId="44" fontId="6" fillId="0" borderId="0" xfId="2" applyFont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43" fontId="4" fillId="0" borderId="0" xfId="1" applyFont="1"/>
    <xf numFmtId="43" fontId="5" fillId="0" borderId="0" xfId="1" applyFont="1" applyBorder="1"/>
    <xf numFmtId="43" fontId="5" fillId="0" borderId="0" xfId="1" applyFont="1" applyBorder="1" applyAlignment="1">
      <alignment horizontal="right"/>
    </xf>
    <xf numFmtId="44" fontId="6" fillId="0" borderId="0" xfId="2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/>
    <xf numFmtId="14" fontId="6" fillId="0" borderId="0" xfId="3" applyNumberFormat="1" applyFont="1" applyAlignment="1">
      <alignment horizontal="center"/>
    </xf>
    <xf numFmtId="14" fontId="6" fillId="0" borderId="0" xfId="3" applyNumberFormat="1" applyFont="1" applyFill="1" applyBorder="1"/>
    <xf numFmtId="14" fontId="6" fillId="0" borderId="0" xfId="3" applyNumberFormat="1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0" xfId="2" applyNumberFormat="1" applyFont="1" applyBorder="1" applyAlignment="1">
      <alignment horizontal="center"/>
    </xf>
    <xf numFmtId="43" fontId="6" fillId="0" borderId="0" xfId="1" applyFont="1" applyFill="1"/>
    <xf numFmtId="14" fontId="3" fillId="0" borderId="0" xfId="0" applyNumberFormat="1" applyFont="1"/>
    <xf numFmtId="43" fontId="3" fillId="0" borderId="0" xfId="0" applyNumberFormat="1" applyFont="1"/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43" fontId="3" fillId="0" borderId="0" xfId="1" applyFont="1" applyFill="1"/>
    <xf numFmtId="14" fontId="3" fillId="0" borderId="0" xfId="0" applyNumberFormat="1" applyFont="1" applyAlignment="1">
      <alignment horizontal="center"/>
    </xf>
    <xf numFmtId="43" fontId="6" fillId="0" borderId="0" xfId="1" applyFont="1" applyBorder="1" applyAlignment="1">
      <alignment horizontal="right"/>
    </xf>
    <xf numFmtId="14" fontId="6" fillId="0" borderId="0" xfId="3" quotePrefix="1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right"/>
    </xf>
    <xf numFmtId="44" fontId="7" fillId="0" borderId="0" xfId="3" applyNumberFormat="1" applyFont="1" applyBorder="1"/>
    <xf numFmtId="44" fontId="7" fillId="0" borderId="0" xfId="2" applyFont="1" applyAlignment="1">
      <alignment horizontal="center"/>
    </xf>
    <xf numFmtId="43" fontId="3" fillId="0" borderId="0" xfId="2" applyNumberFormat="1" applyFont="1" applyAlignment="1">
      <alignment horizontal="center"/>
    </xf>
    <xf numFmtId="43" fontId="6" fillId="0" borderId="0" xfId="2" applyNumberFormat="1" applyFont="1" applyBorder="1"/>
    <xf numFmtId="43" fontId="3" fillId="0" borderId="0" xfId="2" applyNumberFormat="1" applyFont="1"/>
    <xf numFmtId="43" fontId="6" fillId="0" borderId="0" xfId="2" applyNumberFormat="1" applyFont="1" applyFill="1" applyBorder="1"/>
    <xf numFmtId="14" fontId="3" fillId="0" borderId="0" xfId="0" applyNumberFormat="1" applyFont="1" applyFill="1" applyAlignment="1">
      <alignment horizontal="center"/>
    </xf>
    <xf numFmtId="43" fontId="6" fillId="0" borderId="0" xfId="1" applyFont="1" applyAlignment="1">
      <alignment horizontal="center"/>
    </xf>
    <xf numFmtId="43" fontId="7" fillId="0" borderId="0" xfId="1" applyFont="1" applyBorder="1"/>
    <xf numFmtId="44" fontId="7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44" fontId="6" fillId="0" borderId="0" xfId="2" applyFont="1" applyFill="1" applyBorder="1" applyAlignment="1">
      <alignment horizontal="center"/>
    </xf>
    <xf numFmtId="43" fontId="3" fillId="0" borderId="0" xfId="0" applyNumberFormat="1" applyFont="1" applyFill="1"/>
    <xf numFmtId="43" fontId="6" fillId="0" borderId="0" xfId="1" applyFont="1" applyFill="1" applyAlignment="1">
      <alignment horizontal="center"/>
    </xf>
    <xf numFmtId="0" fontId="3" fillId="0" borderId="0" xfId="0" applyFont="1" applyFill="1"/>
    <xf numFmtId="44" fontId="7" fillId="0" borderId="0" xfId="2" applyFont="1" applyFill="1" applyBorder="1"/>
    <xf numFmtId="0" fontId="9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9525</xdr:rowOff>
    </xdr:from>
    <xdr:to>
      <xdr:col>3</xdr:col>
      <xdr:colOff>266701</xdr:colOff>
      <xdr:row>58</xdr:row>
      <xdr:rowOff>9525</xdr:rowOff>
    </xdr:to>
    <xdr:sp macro="" textlink="">
      <xdr:nvSpPr>
        <xdr:cNvPr id="11" name="10 CuadroTexto"/>
        <xdr:cNvSpPr txBox="1">
          <a:spLocks noChangeArrowheads="1"/>
        </xdr:cNvSpPr>
      </xdr:nvSpPr>
      <xdr:spPr bwMode="auto">
        <a:xfrm>
          <a:off x="0" y="74009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53</xdr:row>
      <xdr:rowOff>114300</xdr:rowOff>
    </xdr:from>
    <xdr:ext cx="3047999" cy="587597"/>
    <xdr:sp macro="" textlink="">
      <xdr:nvSpPr>
        <xdr:cNvPr id="12" name="11 CuadroTexto"/>
        <xdr:cNvSpPr txBox="1"/>
      </xdr:nvSpPr>
      <xdr:spPr>
        <a:xfrm>
          <a:off x="2924175" y="73723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485775</xdr:colOff>
      <xdr:row>53</xdr:row>
      <xdr:rowOff>104775</xdr:rowOff>
    </xdr:from>
    <xdr:ext cx="2423741" cy="463781"/>
    <xdr:sp macro="" textlink="">
      <xdr:nvSpPr>
        <xdr:cNvPr id="13" name="12 CuadroTexto"/>
        <xdr:cNvSpPr txBox="1"/>
      </xdr:nvSpPr>
      <xdr:spPr>
        <a:xfrm>
          <a:off x="6581775" y="73628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9574</xdr:colOff>
      <xdr:row>1</xdr:row>
      <xdr:rowOff>0</xdr:rowOff>
    </xdr:from>
    <xdr:to>
      <xdr:col>11</xdr:col>
      <xdr:colOff>601219</xdr:colOff>
      <xdr:row>3</xdr:row>
      <xdr:rowOff>70050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74" y="180975"/>
          <a:ext cx="1353645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247650</xdr:colOff>
      <xdr:row>1</xdr:row>
      <xdr:rowOff>0</xdr:rowOff>
    </xdr:from>
    <xdr:to>
      <xdr:col>2</xdr:col>
      <xdr:colOff>637647</xdr:colOff>
      <xdr:row>3</xdr:row>
      <xdr:rowOff>34050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56</xdr:row>
      <xdr:rowOff>0</xdr:rowOff>
    </xdr:from>
    <xdr:to>
      <xdr:col>3</xdr:col>
      <xdr:colOff>428626</xdr:colOff>
      <xdr:row>60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52400" y="77247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28575</xdr:colOff>
      <xdr:row>55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76575" y="769620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638175</xdr:colOff>
      <xdr:row>55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734175" y="768667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800149</xdr:colOff>
      <xdr:row>1</xdr:row>
      <xdr:rowOff>0</xdr:rowOff>
    </xdr:from>
    <xdr:to>
      <xdr:col>11</xdr:col>
      <xdr:colOff>610744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4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1</xdr:row>
      <xdr:rowOff>0</xdr:rowOff>
    </xdr:from>
    <xdr:to>
      <xdr:col>2</xdr:col>
      <xdr:colOff>656697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53</xdr:row>
      <xdr:rowOff>0</xdr:rowOff>
    </xdr:from>
    <xdr:to>
      <xdr:col>3</xdr:col>
      <xdr:colOff>371476</xdr:colOff>
      <xdr:row>57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95250" y="73247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733425</xdr:colOff>
      <xdr:row>52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19425" y="72961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581025</xdr:colOff>
      <xdr:row>52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77025" y="72866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49</xdr:colOff>
      <xdr:row>1</xdr:row>
      <xdr:rowOff>0</xdr:rowOff>
    </xdr:from>
    <xdr:to>
      <xdr:col>11</xdr:col>
      <xdr:colOff>639319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67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285750</xdr:colOff>
      <xdr:row>1</xdr:row>
      <xdr:rowOff>0</xdr:rowOff>
    </xdr:from>
    <xdr:to>
      <xdr:col>2</xdr:col>
      <xdr:colOff>685272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54</xdr:row>
      <xdr:rowOff>9525</xdr:rowOff>
    </xdr:from>
    <xdr:to>
      <xdr:col>3</xdr:col>
      <xdr:colOff>390526</xdr:colOff>
      <xdr:row>58</xdr:row>
      <xdr:rowOff>9525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14300" y="74676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752475</xdr:colOff>
      <xdr:row>53</xdr:row>
      <xdr:rowOff>114300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38475" y="74390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600075</xdr:colOff>
      <xdr:row>53</xdr:row>
      <xdr:rowOff>104775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96075" y="74295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790624</xdr:colOff>
      <xdr:row>1</xdr:row>
      <xdr:rowOff>0</xdr:rowOff>
    </xdr:from>
    <xdr:to>
      <xdr:col>11</xdr:col>
      <xdr:colOff>601219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86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247650</xdr:colOff>
      <xdr:row>1</xdr:row>
      <xdr:rowOff>0</xdr:rowOff>
    </xdr:from>
    <xdr:to>
      <xdr:col>2</xdr:col>
      <xdr:colOff>647172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42</xdr:row>
      <xdr:rowOff>0</xdr:rowOff>
    </xdr:from>
    <xdr:to>
      <xdr:col>3</xdr:col>
      <xdr:colOff>285751</xdr:colOff>
      <xdr:row>46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9525" y="58102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647700</xdr:colOff>
      <xdr:row>41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33700" y="57816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495300</xdr:colOff>
      <xdr:row>41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91300" y="57721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819199</xdr:colOff>
      <xdr:row>1</xdr:row>
      <xdr:rowOff>0</xdr:rowOff>
    </xdr:from>
    <xdr:to>
      <xdr:col>11</xdr:col>
      <xdr:colOff>629794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9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276225</xdr:colOff>
      <xdr:row>1</xdr:row>
      <xdr:rowOff>0</xdr:rowOff>
    </xdr:from>
    <xdr:to>
      <xdr:col>2</xdr:col>
      <xdr:colOff>675747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43</xdr:row>
      <xdr:rowOff>19050</xdr:rowOff>
    </xdr:from>
    <xdr:to>
      <xdr:col>3</xdr:col>
      <xdr:colOff>285751</xdr:colOff>
      <xdr:row>47</xdr:row>
      <xdr:rowOff>19050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9525" y="59721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647700</xdr:colOff>
      <xdr:row>42</xdr:row>
      <xdr:rowOff>123825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33700" y="594360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495300</xdr:colOff>
      <xdr:row>42</xdr:row>
      <xdr:rowOff>114300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91300" y="593407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809674</xdr:colOff>
      <xdr:row>1</xdr:row>
      <xdr:rowOff>0</xdr:rowOff>
    </xdr:from>
    <xdr:to>
      <xdr:col>11</xdr:col>
      <xdr:colOff>620269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767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</xdr:row>
      <xdr:rowOff>0</xdr:rowOff>
    </xdr:from>
    <xdr:to>
      <xdr:col>2</xdr:col>
      <xdr:colOff>666222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3</xdr:col>
      <xdr:colOff>276226</xdr:colOff>
      <xdr:row>47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0" y="59531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42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24175" y="59245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485775</xdr:colOff>
      <xdr:row>42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81775" y="59150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790624</xdr:colOff>
      <xdr:row>1</xdr:row>
      <xdr:rowOff>0</xdr:rowOff>
    </xdr:from>
    <xdr:to>
      <xdr:col>11</xdr:col>
      <xdr:colOff>601219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86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247650</xdr:colOff>
      <xdr:row>1</xdr:row>
      <xdr:rowOff>0</xdr:rowOff>
    </xdr:from>
    <xdr:to>
      <xdr:col>2</xdr:col>
      <xdr:colOff>647172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52</xdr:row>
      <xdr:rowOff>0</xdr:rowOff>
    </xdr:from>
    <xdr:to>
      <xdr:col>3</xdr:col>
      <xdr:colOff>333376</xdr:colOff>
      <xdr:row>56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57150" y="715327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695325</xdr:colOff>
      <xdr:row>51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81325" y="712470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542925</xdr:colOff>
      <xdr:row>51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38925" y="711517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28624</xdr:colOff>
      <xdr:row>1</xdr:row>
      <xdr:rowOff>0</xdr:rowOff>
    </xdr:from>
    <xdr:to>
      <xdr:col>11</xdr:col>
      <xdr:colOff>667894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9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314325</xdr:colOff>
      <xdr:row>1</xdr:row>
      <xdr:rowOff>0</xdr:rowOff>
    </xdr:from>
    <xdr:to>
      <xdr:col>2</xdr:col>
      <xdr:colOff>713847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9525</xdr:rowOff>
    </xdr:from>
    <xdr:to>
      <xdr:col>3</xdr:col>
      <xdr:colOff>276226</xdr:colOff>
      <xdr:row>47</xdr:row>
      <xdr:rowOff>9525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0" y="59531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42</xdr:row>
      <xdr:rowOff>114300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24175" y="59245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485775</xdr:colOff>
      <xdr:row>42</xdr:row>
      <xdr:rowOff>104775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81775" y="59150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809674</xdr:colOff>
      <xdr:row>1</xdr:row>
      <xdr:rowOff>0</xdr:rowOff>
    </xdr:from>
    <xdr:to>
      <xdr:col>11</xdr:col>
      <xdr:colOff>620269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767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</xdr:row>
      <xdr:rowOff>0</xdr:rowOff>
    </xdr:from>
    <xdr:to>
      <xdr:col>2</xdr:col>
      <xdr:colOff>666222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3</xdr:col>
      <xdr:colOff>276226</xdr:colOff>
      <xdr:row>47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0" y="59436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42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24175" y="59150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485775</xdr:colOff>
      <xdr:row>42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81775" y="59055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49</xdr:colOff>
      <xdr:row>1</xdr:row>
      <xdr:rowOff>0</xdr:rowOff>
    </xdr:from>
    <xdr:to>
      <xdr:col>11</xdr:col>
      <xdr:colOff>639319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67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285750</xdr:colOff>
      <xdr:row>1</xdr:row>
      <xdr:rowOff>0</xdr:rowOff>
    </xdr:from>
    <xdr:to>
      <xdr:col>2</xdr:col>
      <xdr:colOff>685272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9525</xdr:rowOff>
    </xdr:from>
    <xdr:to>
      <xdr:col>3</xdr:col>
      <xdr:colOff>276226</xdr:colOff>
      <xdr:row>47</xdr:row>
      <xdr:rowOff>9525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0" y="59531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638175</xdr:colOff>
      <xdr:row>42</xdr:row>
      <xdr:rowOff>114300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24175" y="59245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GERENTE FINANCIERO</a:t>
          </a:r>
        </a:p>
      </xdr:txBody>
    </xdr:sp>
    <xdr:clientData/>
  </xdr:oneCellAnchor>
  <xdr:oneCellAnchor>
    <xdr:from>
      <xdr:col>8</xdr:col>
      <xdr:colOff>485775</xdr:colOff>
      <xdr:row>42</xdr:row>
      <xdr:rowOff>104775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581775" y="59150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809674</xdr:colOff>
      <xdr:row>1</xdr:row>
      <xdr:rowOff>0</xdr:rowOff>
    </xdr:from>
    <xdr:to>
      <xdr:col>11</xdr:col>
      <xdr:colOff>620269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767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266700</xdr:colOff>
      <xdr:row>1</xdr:row>
      <xdr:rowOff>0</xdr:rowOff>
    </xdr:from>
    <xdr:to>
      <xdr:col>2</xdr:col>
      <xdr:colOff>666222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56</xdr:row>
      <xdr:rowOff>0</xdr:rowOff>
    </xdr:from>
    <xdr:to>
      <xdr:col>3</xdr:col>
      <xdr:colOff>371476</xdr:colOff>
      <xdr:row>60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42875" y="7524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19050</xdr:colOff>
      <xdr:row>55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67050" y="74961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628650</xdr:colOff>
      <xdr:row>55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724650" y="74866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771574</xdr:colOff>
      <xdr:row>1</xdr:row>
      <xdr:rowOff>0</xdr:rowOff>
    </xdr:from>
    <xdr:to>
      <xdr:col>11</xdr:col>
      <xdr:colOff>582169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6249" y="180975"/>
          <a:ext cx="134412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</xdr:row>
      <xdr:rowOff>0</xdr:rowOff>
    </xdr:from>
    <xdr:to>
      <xdr:col>2</xdr:col>
      <xdr:colOff>580497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56</xdr:row>
      <xdr:rowOff>0</xdr:rowOff>
    </xdr:from>
    <xdr:to>
      <xdr:col>3</xdr:col>
      <xdr:colOff>361951</xdr:colOff>
      <xdr:row>60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33350" y="7524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9525</xdr:colOff>
      <xdr:row>55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57525" y="74961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619125</xdr:colOff>
      <xdr:row>55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715125" y="74866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800149</xdr:colOff>
      <xdr:row>1</xdr:row>
      <xdr:rowOff>0</xdr:rowOff>
    </xdr:from>
    <xdr:to>
      <xdr:col>11</xdr:col>
      <xdr:colOff>610744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4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1</xdr:row>
      <xdr:rowOff>0</xdr:rowOff>
    </xdr:from>
    <xdr:to>
      <xdr:col>2</xdr:col>
      <xdr:colOff>609072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0</xdr:rowOff>
    </xdr:from>
    <xdr:to>
      <xdr:col>3</xdr:col>
      <xdr:colOff>361951</xdr:colOff>
      <xdr:row>59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85725" y="7524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723900</xdr:colOff>
      <xdr:row>54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09900" y="74961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571500</xdr:colOff>
      <xdr:row>54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67500" y="74866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781099</xdr:colOff>
      <xdr:row>1</xdr:row>
      <xdr:rowOff>0</xdr:rowOff>
    </xdr:from>
    <xdr:to>
      <xdr:col>11</xdr:col>
      <xdr:colOff>591694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9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238125</xdr:colOff>
      <xdr:row>1</xdr:row>
      <xdr:rowOff>0</xdr:rowOff>
    </xdr:from>
    <xdr:to>
      <xdr:col>2</xdr:col>
      <xdr:colOff>637647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55</xdr:row>
      <xdr:rowOff>0</xdr:rowOff>
    </xdr:from>
    <xdr:to>
      <xdr:col>3</xdr:col>
      <xdr:colOff>381001</xdr:colOff>
      <xdr:row>59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104775" y="75247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742950</xdr:colOff>
      <xdr:row>54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28950" y="74961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590550</xdr:colOff>
      <xdr:row>54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86550" y="74866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752524</xdr:colOff>
      <xdr:row>1</xdr:row>
      <xdr:rowOff>0</xdr:rowOff>
    </xdr:from>
    <xdr:to>
      <xdr:col>11</xdr:col>
      <xdr:colOff>563119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052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209550</xdr:colOff>
      <xdr:row>1</xdr:row>
      <xdr:rowOff>0</xdr:rowOff>
    </xdr:from>
    <xdr:to>
      <xdr:col>2</xdr:col>
      <xdr:colOff>609072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54</xdr:row>
      <xdr:rowOff>0</xdr:rowOff>
    </xdr:from>
    <xdr:to>
      <xdr:col>3</xdr:col>
      <xdr:colOff>333376</xdr:colOff>
      <xdr:row>58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57150" y="73914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695325</xdr:colOff>
      <xdr:row>53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2981325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542925</xdr:colOff>
      <xdr:row>53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38925" y="73533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762049</xdr:colOff>
      <xdr:row>1</xdr:row>
      <xdr:rowOff>0</xdr:rowOff>
    </xdr:from>
    <xdr:to>
      <xdr:col>11</xdr:col>
      <xdr:colOff>572644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74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219075</xdr:colOff>
      <xdr:row>1</xdr:row>
      <xdr:rowOff>0</xdr:rowOff>
    </xdr:from>
    <xdr:to>
      <xdr:col>2</xdr:col>
      <xdr:colOff>618597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56</xdr:row>
      <xdr:rowOff>123825</xdr:rowOff>
    </xdr:from>
    <xdr:to>
      <xdr:col>3</xdr:col>
      <xdr:colOff>504826</xdr:colOff>
      <xdr:row>60</xdr:row>
      <xdr:rowOff>123825</xdr:rowOff>
    </xdr:to>
    <xdr:sp macro="" textlink="">
      <xdr:nvSpPr>
        <xdr:cNvPr id="2" name="1 CuadroTexto"/>
        <xdr:cNvSpPr txBox="1">
          <a:spLocks noChangeArrowheads="1"/>
        </xdr:cNvSpPr>
      </xdr:nvSpPr>
      <xdr:spPr bwMode="auto">
        <a:xfrm>
          <a:off x="276225" y="77819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9525</xdr:colOff>
      <xdr:row>56</xdr:row>
      <xdr:rowOff>95250</xdr:rowOff>
    </xdr:from>
    <xdr:ext cx="3047999" cy="587597"/>
    <xdr:sp macro="" textlink="">
      <xdr:nvSpPr>
        <xdr:cNvPr id="3" name="2 CuadroTexto"/>
        <xdr:cNvSpPr txBox="1"/>
      </xdr:nvSpPr>
      <xdr:spPr>
        <a:xfrm>
          <a:off x="3152775" y="7753350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533400</xdr:colOff>
      <xdr:row>56</xdr:row>
      <xdr:rowOff>85725</xdr:rowOff>
    </xdr:from>
    <xdr:ext cx="2423741" cy="463781"/>
    <xdr:sp macro="" textlink="">
      <xdr:nvSpPr>
        <xdr:cNvPr id="4" name="3 CuadroTexto"/>
        <xdr:cNvSpPr txBox="1"/>
      </xdr:nvSpPr>
      <xdr:spPr>
        <a:xfrm>
          <a:off x="6743700" y="7743825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704899</xdr:colOff>
      <xdr:row>1</xdr:row>
      <xdr:rowOff>0</xdr:rowOff>
    </xdr:from>
    <xdr:to>
      <xdr:col>11</xdr:col>
      <xdr:colOff>544069</xdr:colOff>
      <xdr:row>3</xdr:row>
      <xdr:rowOff>70050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99" y="180975"/>
          <a:ext cx="1353645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</xdr:row>
      <xdr:rowOff>0</xdr:rowOff>
    </xdr:from>
    <xdr:to>
      <xdr:col>2</xdr:col>
      <xdr:colOff>628122</xdr:colOff>
      <xdr:row>3</xdr:row>
      <xdr:rowOff>34050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59</xdr:row>
      <xdr:rowOff>0</xdr:rowOff>
    </xdr:from>
    <xdr:to>
      <xdr:col>3</xdr:col>
      <xdr:colOff>552451</xdr:colOff>
      <xdr:row>63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333375" y="805815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4</xdr:col>
      <xdr:colOff>114300</xdr:colOff>
      <xdr:row>58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257550" y="802957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9</xdr:col>
      <xdr:colOff>333375</xdr:colOff>
      <xdr:row>58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915150" y="802005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10</xdr:col>
      <xdr:colOff>19099</xdr:colOff>
      <xdr:row>1</xdr:row>
      <xdr:rowOff>0</xdr:rowOff>
    </xdr:from>
    <xdr:to>
      <xdr:col>11</xdr:col>
      <xdr:colOff>648844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0024" y="180975"/>
          <a:ext cx="138222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295275</xdr:colOff>
      <xdr:row>1</xdr:row>
      <xdr:rowOff>0</xdr:rowOff>
    </xdr:from>
    <xdr:to>
      <xdr:col>2</xdr:col>
      <xdr:colOff>694797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" y="180975"/>
          <a:ext cx="1980672" cy="396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54</xdr:row>
      <xdr:rowOff>0</xdr:rowOff>
    </xdr:from>
    <xdr:to>
      <xdr:col>3</xdr:col>
      <xdr:colOff>361951</xdr:colOff>
      <xdr:row>58</xdr:row>
      <xdr:rowOff>0</xdr:rowOff>
    </xdr:to>
    <xdr:sp macro="" textlink="">
      <xdr:nvSpPr>
        <xdr:cNvPr id="8" name="7 CuadroTexto"/>
        <xdr:cNvSpPr txBox="1">
          <a:spLocks noChangeArrowheads="1"/>
        </xdr:cNvSpPr>
      </xdr:nvSpPr>
      <xdr:spPr bwMode="auto">
        <a:xfrm>
          <a:off x="85725" y="73914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PRESIDENTE MUNICIPAL Y DEL CONSEJO</a:t>
          </a:r>
        </a:p>
      </xdr:txBody>
    </xdr:sp>
    <xdr:clientData/>
  </xdr:twoCellAnchor>
  <xdr:oneCellAnchor>
    <xdr:from>
      <xdr:col>3</xdr:col>
      <xdr:colOff>723900</xdr:colOff>
      <xdr:row>53</xdr:row>
      <xdr:rowOff>104775</xdr:rowOff>
    </xdr:from>
    <xdr:ext cx="3047999" cy="587597"/>
    <xdr:sp macro="" textlink="">
      <xdr:nvSpPr>
        <xdr:cNvPr id="9" name="8 CuadroTexto"/>
        <xdr:cNvSpPr txBox="1"/>
      </xdr:nvSpPr>
      <xdr:spPr>
        <a:xfrm>
          <a:off x="3009900" y="7362825"/>
          <a:ext cx="3047999" cy="5875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ELABORACION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SUBGERENTE FINANCIERO</a:t>
          </a:r>
        </a:p>
      </xdr:txBody>
    </xdr:sp>
    <xdr:clientData/>
  </xdr:oneCellAnchor>
  <xdr:oneCellAnchor>
    <xdr:from>
      <xdr:col>8</xdr:col>
      <xdr:colOff>571500</xdr:colOff>
      <xdr:row>53</xdr:row>
      <xdr:rowOff>95250</xdr:rowOff>
    </xdr:from>
    <xdr:ext cx="2423741" cy="463781"/>
    <xdr:sp macro="" textlink="">
      <xdr:nvSpPr>
        <xdr:cNvPr id="10" name="9 CuadroTexto"/>
        <xdr:cNvSpPr txBox="1"/>
      </xdr:nvSpPr>
      <xdr:spPr>
        <a:xfrm>
          <a:off x="6667500" y="7353300"/>
          <a:ext cx="2423741" cy="463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9</xdr:col>
      <xdr:colOff>800149</xdr:colOff>
      <xdr:row>1</xdr:row>
      <xdr:rowOff>0</xdr:rowOff>
    </xdr:from>
    <xdr:to>
      <xdr:col>11</xdr:col>
      <xdr:colOff>610744</xdr:colOff>
      <xdr:row>3</xdr:row>
      <xdr:rowOff>70050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49" y="1809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257175</xdr:colOff>
      <xdr:row>1</xdr:row>
      <xdr:rowOff>0</xdr:rowOff>
    </xdr:from>
    <xdr:to>
      <xdr:col>2</xdr:col>
      <xdr:colOff>656697</xdr:colOff>
      <xdr:row>3</xdr:row>
      <xdr:rowOff>34050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80975"/>
          <a:ext cx="1923522" cy="396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%20lira/AppData/Local/Microsoft/Windows/Temporary%20Internet%20Files/Content.Outlook/QLG23AMY/Libro1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FIN 8974"/>
      <sheetName val="BANORTE 0846"/>
      <sheetName val="BANORTE 1044"/>
      <sheetName val="BANORTE 1537"/>
      <sheetName val="BANORTE 8931"/>
      <sheetName val="BANORTE 9995"/>
      <sheetName val="BANRE 38"/>
      <sheetName val="BANREGIO 7280011"/>
      <sheetName val="SERFIN 1607"/>
      <sheetName val="BNMX 8887(CAN)"/>
      <sheetName val="BANORTE 2583"/>
      <sheetName val="BANORTE 2501"/>
      <sheetName val="MONEX 580(CAN)"/>
      <sheetName val="BANORTE 5044(CAN)"/>
      <sheetName val="HSBC 321(CAN)"/>
      <sheetName val="BANREGIO 0015"/>
      <sheetName val="BANREGIO 023(CAN)"/>
      <sheetName val="BANORTE 9524"/>
      <sheetName val="BANORTE 5944(CAN)"/>
    </sheetNames>
    <sheetDataSet>
      <sheetData sheetId="0">
        <row r="3">
          <cell r="A3" t="str">
            <v>AL 30 DE ABRIL DE 2017</v>
          </cell>
        </row>
        <row r="4">
          <cell r="A4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56"/>
  <sheetViews>
    <sheetView zoomScaleNormal="100" workbookViewId="0">
      <selection activeCell="D17" sqref="D17"/>
    </sheetView>
  </sheetViews>
  <sheetFormatPr baseColWidth="10" defaultRowHeight="10.5"/>
  <cols>
    <col min="1" max="1" width="11.42578125" style="1"/>
    <col min="2" max="2" width="11.5703125" style="1" bestFit="1" customWidth="1"/>
    <col min="3" max="11" width="11.42578125" style="1"/>
    <col min="12" max="12" width="13.7109375" style="1" bestFit="1" customWidth="1"/>
    <col min="13" max="13" width="11.42578125" style="1"/>
    <col min="14" max="14" width="14.7109375" style="1" customWidth="1"/>
    <col min="15" max="16" width="8.140625" style="1" customWidth="1"/>
    <col min="17" max="16384" width="11.42578125" style="1"/>
  </cols>
  <sheetData>
    <row r="1" spans="1:16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6" s="14" customFormat="1" ht="14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6" s="14" customFormat="1" ht="14.25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6" s="14" customFormat="1" ht="14.25">
      <c r="A4" s="62"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6">
      <c r="A6" s="2" t="s">
        <v>2</v>
      </c>
      <c r="L6" s="13">
        <v>239317.37</v>
      </c>
    </row>
    <row r="8" spans="1:16">
      <c r="A8" s="1" t="s">
        <v>3</v>
      </c>
      <c r="L8" s="25">
        <f>C13</f>
        <v>0</v>
      </c>
      <c r="N8" s="15"/>
      <c r="O8" s="15"/>
    </row>
    <row r="9" spans="1:16">
      <c r="A9" s="3" t="s">
        <v>8</v>
      </c>
      <c r="B9" s="3" t="s">
        <v>28</v>
      </c>
      <c r="C9" s="3" t="s">
        <v>9</v>
      </c>
      <c r="N9" s="15"/>
      <c r="O9" s="15"/>
      <c r="P9" s="15"/>
    </row>
    <row r="10" spans="1:16">
      <c r="A10" s="42"/>
      <c r="B10" s="3"/>
      <c r="C10" s="15"/>
      <c r="N10" s="15"/>
      <c r="O10" s="15"/>
      <c r="P10" s="15"/>
    </row>
    <row r="11" spans="1:16">
      <c r="A11" s="42"/>
      <c r="B11" s="3"/>
      <c r="C11" s="15"/>
      <c r="N11" s="15"/>
      <c r="O11" s="15"/>
      <c r="P11" s="15"/>
    </row>
    <row r="12" spans="1:16">
      <c r="A12" s="42"/>
      <c r="B12" s="3"/>
      <c r="C12" s="15"/>
      <c r="N12" s="15"/>
      <c r="O12" s="15"/>
    </row>
    <row r="13" spans="1:16">
      <c r="A13" s="42"/>
      <c r="B13" s="3"/>
      <c r="C13" s="21">
        <f>SUM(C10:C11)</f>
        <v>0</v>
      </c>
      <c r="N13" s="15"/>
    </row>
    <row r="14" spans="1:16">
      <c r="N14" s="15"/>
    </row>
    <row r="15" spans="1:16">
      <c r="A15" s="1" t="s">
        <v>4</v>
      </c>
      <c r="L15" s="16">
        <f>+B20+D20+F20+H20</f>
        <v>0.01</v>
      </c>
      <c r="N15" s="15"/>
    </row>
    <row r="16" spans="1:16">
      <c r="A16" s="3" t="s">
        <v>8</v>
      </c>
      <c r="B16" s="3" t="s">
        <v>9</v>
      </c>
      <c r="C16" s="3" t="s">
        <v>8</v>
      </c>
      <c r="D16" s="3" t="s">
        <v>9</v>
      </c>
      <c r="E16" s="3" t="s">
        <v>8</v>
      </c>
      <c r="F16" s="3" t="s">
        <v>9</v>
      </c>
      <c r="G16" s="3" t="s">
        <v>8</v>
      </c>
      <c r="H16" s="3" t="s">
        <v>9</v>
      </c>
      <c r="N16" s="15"/>
    </row>
    <row r="17" spans="1:15">
      <c r="A17" s="7">
        <v>42460</v>
      </c>
      <c r="B17" s="34">
        <v>0.01</v>
      </c>
      <c r="C17" s="33"/>
      <c r="E17" s="33"/>
      <c r="G17" s="33"/>
      <c r="N17" s="15"/>
    </row>
    <row r="18" spans="1:15">
      <c r="A18" s="33"/>
      <c r="C18" s="33"/>
      <c r="E18" s="33"/>
      <c r="G18" s="33"/>
      <c r="N18" s="15"/>
      <c r="O18" s="38"/>
    </row>
    <row r="19" spans="1:15">
      <c r="A19" s="33"/>
      <c r="C19" s="33"/>
      <c r="E19" s="33"/>
      <c r="G19" s="33"/>
      <c r="N19" s="15"/>
    </row>
    <row r="20" spans="1:15">
      <c r="A20" s="4"/>
      <c r="B20" s="5">
        <f>SUM(B17:B19)</f>
        <v>0.01</v>
      </c>
      <c r="C20" s="4"/>
      <c r="D20" s="5">
        <f>SUM(D17:D19)</f>
        <v>0</v>
      </c>
      <c r="F20" s="38">
        <f>SUM(F17:F19)</f>
        <v>0</v>
      </c>
      <c r="H20" s="38">
        <f>SUM(H17:H19)</f>
        <v>0</v>
      </c>
      <c r="O20" s="38"/>
    </row>
    <row r="22" spans="1:15">
      <c r="O22" s="38"/>
    </row>
    <row r="23" spans="1:15">
      <c r="A23" s="1" t="s">
        <v>5</v>
      </c>
      <c r="L23" s="25">
        <f>+B24+B25+B26</f>
        <v>0</v>
      </c>
    </row>
    <row r="24" spans="1:15">
      <c r="O24" s="38"/>
    </row>
    <row r="26" spans="1:15">
      <c r="O26" s="38"/>
    </row>
    <row r="27" spans="1:15">
      <c r="A27" s="1" t="s">
        <v>6</v>
      </c>
      <c r="L27" s="16">
        <f>+B34+D34+F34</f>
        <v>1135.8399999999999</v>
      </c>
    </row>
    <row r="28" spans="1:15">
      <c r="A28" s="3" t="s">
        <v>8</v>
      </c>
      <c r="B28" s="3" t="s">
        <v>9</v>
      </c>
      <c r="C28" s="3" t="s">
        <v>8</v>
      </c>
      <c r="D28" s="3" t="s">
        <v>9</v>
      </c>
      <c r="E28" s="3" t="s">
        <v>8</v>
      </c>
      <c r="F28" s="3" t="s">
        <v>9</v>
      </c>
      <c r="O28" s="38"/>
    </row>
    <row r="29" spans="1:15">
      <c r="A29" s="8">
        <v>41453</v>
      </c>
      <c r="B29" s="12">
        <v>211.28</v>
      </c>
      <c r="C29" s="33"/>
      <c r="E29" s="33"/>
    </row>
    <row r="30" spans="1:15">
      <c r="A30" s="33">
        <v>42886</v>
      </c>
      <c r="B30" s="41">
        <v>924.56</v>
      </c>
      <c r="C30" s="33"/>
      <c r="E30" s="33"/>
      <c r="O30" s="38"/>
    </row>
    <row r="31" spans="1:15">
      <c r="A31" s="33"/>
      <c r="C31" s="33"/>
      <c r="E31" s="33"/>
    </row>
    <row r="32" spans="1:15">
      <c r="A32" s="33"/>
      <c r="C32" s="33"/>
      <c r="E32" s="33"/>
      <c r="O32" s="38"/>
    </row>
    <row r="33" spans="1:15">
      <c r="A33" s="33"/>
      <c r="C33" s="33"/>
      <c r="E33" s="33"/>
    </row>
    <row r="34" spans="1:15">
      <c r="A34" s="10"/>
      <c r="B34" s="11">
        <f>SUM(B29:B33)</f>
        <v>1135.8399999999999</v>
      </c>
      <c r="C34" s="10"/>
      <c r="D34" s="11">
        <f>SUM(D29:D33)</f>
        <v>0</v>
      </c>
      <c r="F34" s="11">
        <f>SUM(F29:F33)</f>
        <v>0</v>
      </c>
      <c r="O34" s="38"/>
    </row>
    <row r="36" spans="1:15">
      <c r="O36" s="38"/>
    </row>
    <row r="37" spans="1:15">
      <c r="A37" s="2" t="s">
        <v>7</v>
      </c>
      <c r="L37" s="17">
        <f>+L6+L8+L15-L23-L27</f>
        <v>238181.54</v>
      </c>
    </row>
    <row r="38" spans="1:15">
      <c r="O38" s="38"/>
    </row>
    <row r="39" spans="1:15">
      <c r="A39" s="1" t="s">
        <v>27</v>
      </c>
    </row>
    <row r="40" spans="1:15">
      <c r="O40" s="38"/>
    </row>
    <row r="42" spans="1:15">
      <c r="O42" s="38"/>
    </row>
    <row r="44" spans="1:15">
      <c r="O44" s="38"/>
    </row>
    <row r="46" spans="1:15">
      <c r="O46" s="38"/>
    </row>
    <row r="48" spans="1:15">
      <c r="O48" s="38"/>
    </row>
    <row r="50" spans="14:15">
      <c r="O50" s="38"/>
    </row>
    <row r="52" spans="14:15">
      <c r="O52" s="38"/>
    </row>
    <row r="54" spans="14:15">
      <c r="O54" s="38"/>
    </row>
    <row r="56" spans="14:15">
      <c r="N56" s="38"/>
    </row>
  </sheetData>
  <mergeCells count="4">
    <mergeCell ref="A1:L1"/>
    <mergeCell ref="A2:L2"/>
    <mergeCell ref="A3:L3"/>
    <mergeCell ref="A4:L4"/>
  </mergeCells>
  <pageMargins left="0.63" right="0.37" top="0.43" bottom="0.56999999999999995" header="0.17" footer="0.31496062992125984"/>
  <pageSetup scale="8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L45"/>
  <sheetViews>
    <sheetView workbookViewId="0">
      <selection activeCell="A2" sqref="A2:L2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9"/>
    </row>
    <row r="11" spans="1:12">
      <c r="A11" s="7"/>
      <c r="B11" s="23"/>
      <c r="C11" s="29"/>
    </row>
    <row r="12" spans="1:12">
      <c r="A12" s="22"/>
      <c r="B12" s="23"/>
      <c r="C12" s="21">
        <f>SUM(C10:C11)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0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5"/>
  <sheetViews>
    <sheetView workbookViewId="0">
      <selection activeCell="H18" sqref="H18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22600.3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22600.3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L46"/>
  <sheetViews>
    <sheetView workbookViewId="0">
      <selection activeCell="J34" sqref="J34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+B20+D20+F20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31"/>
      <c r="B17" s="29"/>
      <c r="C17" s="31"/>
      <c r="D17" s="30"/>
      <c r="E17" s="10"/>
      <c r="F17" s="10"/>
      <c r="L17" s="2"/>
    </row>
    <row r="18" spans="1:12">
      <c r="A18" s="31"/>
      <c r="B18" s="29"/>
      <c r="C18" s="31"/>
      <c r="D18" s="30"/>
      <c r="E18" s="10"/>
      <c r="F18" s="10"/>
      <c r="L18" s="2"/>
    </row>
    <row r="19" spans="1:12">
      <c r="A19" s="7"/>
      <c r="B19" s="6"/>
      <c r="C19" s="7"/>
      <c r="D19" s="6"/>
    </row>
    <row r="20" spans="1:12">
      <c r="A20" s="4"/>
      <c r="B20" s="20">
        <f>SUM(B15:B19)</f>
        <v>0</v>
      </c>
      <c r="C20" s="4"/>
      <c r="D20" s="20">
        <f>SUM(D15:D19)</f>
        <v>0</v>
      </c>
      <c r="F20" s="20">
        <f>SUM(F15:F19)</f>
        <v>0</v>
      </c>
    </row>
    <row r="23" spans="1:12">
      <c r="A23" s="1" t="s">
        <v>5</v>
      </c>
      <c r="L23" s="25">
        <f>+B25</f>
        <v>0</v>
      </c>
    </row>
    <row r="24" spans="1:12">
      <c r="A24" s="22" t="s">
        <v>8</v>
      </c>
      <c r="B24" s="21" t="s">
        <v>9</v>
      </c>
    </row>
    <row r="25" spans="1:12">
      <c r="A25" s="7"/>
      <c r="B25" s="28"/>
    </row>
    <row r="26" spans="1:12">
      <c r="A26" s="7"/>
      <c r="B26" s="28"/>
    </row>
    <row r="28" spans="1:12">
      <c r="A28" s="1" t="s">
        <v>6</v>
      </c>
      <c r="L28" s="16">
        <f>+B38+D38+F38+H38</f>
        <v>0</v>
      </c>
    </row>
    <row r="29" spans="1:12">
      <c r="A29" s="3" t="s">
        <v>8</v>
      </c>
      <c r="B29" s="3" t="s">
        <v>9</v>
      </c>
      <c r="C29" s="3" t="s">
        <v>8</v>
      </c>
      <c r="D29" s="3" t="s">
        <v>9</v>
      </c>
      <c r="E29" s="3" t="s">
        <v>8</v>
      </c>
      <c r="F29" s="3" t="s">
        <v>9</v>
      </c>
      <c r="G29" s="3" t="s">
        <v>8</v>
      </c>
      <c r="H29" s="3" t="s">
        <v>9</v>
      </c>
    </row>
    <row r="30" spans="1:12" ht="11.25">
      <c r="A30" s="8"/>
      <c r="B30" s="30"/>
      <c r="C30" s="7"/>
      <c r="D30" s="30"/>
      <c r="E30" s="7"/>
      <c r="F30" s="6"/>
      <c r="G30" s="18"/>
      <c r="H30" s="26"/>
    </row>
    <row r="31" spans="1:12" ht="11.25">
      <c r="A31" s="8"/>
      <c r="B31" s="30"/>
      <c r="C31" s="7"/>
      <c r="D31" s="30"/>
      <c r="E31" s="7"/>
      <c r="F31" s="6"/>
      <c r="G31" s="18"/>
      <c r="H31" s="26"/>
    </row>
    <row r="32" spans="1:12" ht="11.25">
      <c r="A32" s="7"/>
      <c r="B32" s="30"/>
      <c r="C32" s="31"/>
      <c r="D32" s="30"/>
      <c r="E32" s="33"/>
      <c r="F32" s="34"/>
      <c r="G32" s="18"/>
      <c r="H32" s="26"/>
    </row>
    <row r="33" spans="1:12" ht="11.25">
      <c r="A33" s="7"/>
      <c r="B33" s="30"/>
      <c r="C33" s="7"/>
      <c r="D33" s="6"/>
      <c r="E33" s="33"/>
      <c r="F33" s="6"/>
      <c r="G33" s="18"/>
      <c r="H33" s="26"/>
    </row>
    <row r="34" spans="1:12" ht="11.25">
      <c r="E34" s="18"/>
      <c r="F34" s="26"/>
      <c r="G34" s="18"/>
      <c r="H34" s="27"/>
    </row>
    <row r="35" spans="1:12" ht="11.25">
      <c r="C35" s="32"/>
      <c r="D35" s="5"/>
      <c r="E35" s="18"/>
      <c r="F35" s="26"/>
    </row>
    <row r="36" spans="1:12" ht="11.25">
      <c r="C36" s="24"/>
      <c r="D36" s="24"/>
      <c r="E36" s="18"/>
      <c r="F36" s="26"/>
    </row>
    <row r="37" spans="1:12">
      <c r="A37" s="7"/>
      <c r="B37" s="6"/>
      <c r="C37" s="4"/>
      <c r="D37" s="5"/>
    </row>
    <row r="38" spans="1:12">
      <c r="A38" s="10"/>
      <c r="B38" s="11">
        <f>SUM(B30:B37)</f>
        <v>0</v>
      </c>
      <c r="C38" s="10"/>
      <c r="D38" s="11">
        <f>SUM(D30:D37)</f>
        <v>0</v>
      </c>
      <c r="F38" s="11">
        <f>SUM(F30:F37)</f>
        <v>0</v>
      </c>
      <c r="H38" s="11">
        <f>SUM(H30:H37)</f>
        <v>0</v>
      </c>
    </row>
    <row r="41" spans="1:12">
      <c r="A41" s="2" t="s">
        <v>7</v>
      </c>
      <c r="L41" s="17">
        <f>+L6+L8+L13-L23-L28</f>
        <v>0</v>
      </c>
    </row>
    <row r="42" spans="1:12">
      <c r="A42" s="2"/>
      <c r="L42" s="17"/>
    </row>
    <row r="43" spans="1:12">
      <c r="A43" s="1" t="s">
        <v>27</v>
      </c>
      <c r="L43" s="17"/>
    </row>
    <row r="44" spans="1:12">
      <c r="A44" s="2"/>
      <c r="L44" s="17"/>
    </row>
    <row r="45" spans="1:12">
      <c r="A45" s="2"/>
      <c r="L45" s="17"/>
    </row>
    <row r="46" spans="1:12">
      <c r="A46" s="2"/>
      <c r="L46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activeCell="G15" sqref="G15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+B18+D18+F18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31"/>
      <c r="B16" s="29"/>
      <c r="C16" s="31"/>
      <c r="D16" s="30"/>
      <c r="E16" s="10"/>
      <c r="F16" s="10"/>
      <c r="L16" s="2"/>
    </row>
    <row r="17" spans="1:12">
      <c r="A17" s="7"/>
      <c r="B17" s="6"/>
      <c r="C17" s="7"/>
      <c r="D17" s="6"/>
    </row>
    <row r="18" spans="1:12">
      <c r="A18" s="4"/>
      <c r="B18" s="20">
        <f>SUM(B15:B17)</f>
        <v>0</v>
      </c>
      <c r="C18" s="4"/>
      <c r="D18" s="20">
        <f>SUM(D15:D17)</f>
        <v>0</v>
      </c>
      <c r="F18" s="20">
        <f>SUM(F15:F17)</f>
        <v>0</v>
      </c>
    </row>
    <row r="21" spans="1:12">
      <c r="A21" s="1" t="s">
        <v>5</v>
      </c>
      <c r="L21" s="25">
        <f>+B23</f>
        <v>0</v>
      </c>
    </row>
    <row r="22" spans="1:12">
      <c r="A22" s="22" t="s">
        <v>8</v>
      </c>
      <c r="B22" s="21" t="s">
        <v>9</v>
      </c>
    </row>
    <row r="23" spans="1:12">
      <c r="A23" s="7"/>
      <c r="B23" s="28"/>
    </row>
    <row r="24" spans="1:12">
      <c r="A24" s="7"/>
      <c r="B24" s="28"/>
    </row>
    <row r="26" spans="1:12">
      <c r="A26" s="1" t="s">
        <v>6</v>
      </c>
      <c r="L26" s="16">
        <f>+B31+D31+F31+H31</f>
        <v>0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A29" s="8"/>
      <c r="B29" s="30"/>
      <c r="C29" s="7"/>
      <c r="D29" s="30"/>
      <c r="E29" s="7"/>
      <c r="F29" s="6"/>
      <c r="G29" s="18"/>
      <c r="H29" s="26"/>
    </row>
    <row r="30" spans="1:12">
      <c r="A30" s="7"/>
      <c r="B30" s="6"/>
      <c r="C30" s="4"/>
      <c r="D30" s="5"/>
    </row>
    <row r="31" spans="1:12">
      <c r="A31" s="10"/>
      <c r="B31" s="11">
        <f>SUM(B28:B30)</f>
        <v>0</v>
      </c>
      <c r="C31" s="10"/>
      <c r="D31" s="11">
        <f>SUM(D28:D30)</f>
        <v>0</v>
      </c>
      <c r="F31" s="11">
        <f>SUM(F28:F30)</f>
        <v>0</v>
      </c>
      <c r="H31" s="11">
        <f>SUM(H28:H30)</f>
        <v>0</v>
      </c>
    </row>
    <row r="34" spans="1:12">
      <c r="A34" s="2" t="s">
        <v>7</v>
      </c>
      <c r="L34" s="17">
        <f>+L6+L8+L13-L21-L26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activeCell="E6" sqref="E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7"/>
      <c r="D16" s="6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+B31+D31+F31+H31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C29" s="24"/>
      <c r="D29" s="24"/>
      <c r="E29" s="18"/>
      <c r="F29" s="26"/>
    </row>
    <row r="30" spans="1:12">
      <c r="A30" s="7"/>
      <c r="B30" s="6"/>
      <c r="C30" s="4"/>
      <c r="D30" s="5"/>
    </row>
    <row r="31" spans="1:12">
      <c r="A31" s="10"/>
      <c r="B31" s="11">
        <f>SUM(B27:B30)</f>
        <v>0</v>
      </c>
      <c r="C31" s="10"/>
      <c r="D31" s="11">
        <f>SUM(D27:D30)</f>
        <v>0</v>
      </c>
      <c r="F31" s="11">
        <f>SUM(F27:F30)</f>
        <v>0</v>
      </c>
      <c r="H31" s="11">
        <f>SUM(H27:H30)</f>
        <v>0</v>
      </c>
    </row>
    <row r="34" spans="1:12">
      <c r="A34" s="2" t="s">
        <v>7</v>
      </c>
      <c r="L34" s="17">
        <f>+L6+L8+L13-L20-L25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L40"/>
  <sheetViews>
    <sheetView workbookViewId="0">
      <selection activeCell="A4" sqref="A4:L4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7"/>
      <c r="D16" s="6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+B31+D31+F31+H31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C29" s="24"/>
      <c r="D29" s="24"/>
      <c r="E29" s="18"/>
      <c r="F29" s="26"/>
    </row>
    <row r="30" spans="1:12">
      <c r="A30" s="7"/>
      <c r="B30" s="6"/>
      <c r="C30" s="4"/>
      <c r="D30" s="5"/>
    </row>
    <row r="31" spans="1:12">
      <c r="A31" s="10"/>
      <c r="B31" s="11">
        <f>SUM(B27:B30)</f>
        <v>0</v>
      </c>
      <c r="C31" s="10"/>
      <c r="D31" s="11">
        <f>SUM(D27:D30)</f>
        <v>0</v>
      </c>
      <c r="F31" s="11">
        <f>SUM(F27:F30)</f>
        <v>0</v>
      </c>
      <c r="H31" s="11">
        <f>SUM(H27:H30)</f>
        <v>0</v>
      </c>
    </row>
    <row r="34" spans="1:12">
      <c r="A34" s="2" t="s">
        <v>7</v>
      </c>
      <c r="L34" s="17">
        <f>+L6+L8+L13-L20-L25</f>
        <v>0</v>
      </c>
    </row>
    <row r="35" spans="1:12">
      <c r="A35" s="2"/>
      <c r="L35" s="17"/>
    </row>
    <row r="36" spans="1:12">
      <c r="A36" s="1" t="s">
        <v>27</v>
      </c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L41"/>
  <sheetViews>
    <sheetView workbookViewId="0">
      <selection activeCell="C11" sqref="C11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4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55">
        <v>10926680.529999999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+B18+D18+F18</f>
        <v>6.96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7">
        <v>42563</v>
      </c>
      <c r="B15" s="6">
        <v>6.96</v>
      </c>
      <c r="C15" s="31"/>
      <c r="D15" s="30"/>
      <c r="E15" s="31"/>
      <c r="F15" s="6"/>
      <c r="L15" s="2"/>
    </row>
    <row r="16" spans="1:12">
      <c r="A16" s="7"/>
      <c r="B16" s="6"/>
      <c r="C16" s="7"/>
      <c r="D16" s="29"/>
      <c r="E16" s="7"/>
      <c r="F16" s="6"/>
      <c r="L16" s="2"/>
    </row>
    <row r="17" spans="1:12">
      <c r="A17" s="7"/>
      <c r="B17" s="6"/>
      <c r="C17" s="7"/>
      <c r="D17" s="6"/>
    </row>
    <row r="18" spans="1:12">
      <c r="A18" s="4"/>
      <c r="B18" s="20">
        <f>SUM(B15:B17)</f>
        <v>6.96</v>
      </c>
      <c r="C18" s="4"/>
      <c r="D18" s="20">
        <f>SUM(D15:D17)</f>
        <v>0</v>
      </c>
      <c r="F18" s="20">
        <f>SUM(F15:F17)</f>
        <v>0</v>
      </c>
    </row>
    <row r="21" spans="1:12">
      <c r="A21" s="1" t="s">
        <v>5</v>
      </c>
      <c r="L21" s="25">
        <f>+B25</f>
        <v>0</v>
      </c>
    </row>
    <row r="22" spans="1:12">
      <c r="A22" s="22" t="s">
        <v>8</v>
      </c>
      <c r="B22" s="21" t="s">
        <v>9</v>
      </c>
    </row>
    <row r="23" spans="1:12">
      <c r="A23" s="8"/>
    </row>
    <row r="24" spans="1:12">
      <c r="A24" s="8"/>
    </row>
    <row r="25" spans="1:12">
      <c r="B25" s="20">
        <f>SUM(B23:B24)</f>
        <v>0</v>
      </c>
    </row>
    <row r="26" spans="1:12">
      <c r="A26" s="1" t="s">
        <v>6</v>
      </c>
      <c r="L26" s="16">
        <f>+B32+D32+F32+H32</f>
        <v>0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E27" s="3" t="s">
        <v>8</v>
      </c>
      <c r="F27" s="3" t="s">
        <v>9</v>
      </c>
      <c r="G27" s="3" t="s">
        <v>8</v>
      </c>
      <c r="H27" s="3" t="s">
        <v>9</v>
      </c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 ht="11.25">
      <c r="A29" s="8"/>
      <c r="B29" s="30"/>
      <c r="C29" s="7"/>
      <c r="D29" s="30"/>
      <c r="E29" s="7"/>
      <c r="F29" s="6"/>
      <c r="G29" s="18"/>
      <c r="H29" s="26"/>
    </row>
    <row r="30" spans="1:12" ht="11.25">
      <c r="A30" s="7"/>
      <c r="B30" s="30"/>
      <c r="C30" s="31"/>
      <c r="D30" s="30"/>
      <c r="E30" s="33"/>
      <c r="F30" s="34"/>
      <c r="G30" s="18"/>
      <c r="H30" s="26"/>
    </row>
    <row r="31" spans="1:12">
      <c r="A31" s="7"/>
      <c r="B31" s="6"/>
      <c r="C31" s="4"/>
      <c r="D31" s="5"/>
    </row>
    <row r="32" spans="1:12">
      <c r="A32" s="10"/>
      <c r="B32" s="11">
        <f>SUM(B28:B31)</f>
        <v>0</v>
      </c>
      <c r="C32" s="10"/>
      <c r="D32" s="11">
        <f>SUM(D28:D31)</f>
        <v>0</v>
      </c>
      <c r="F32" s="11">
        <f>SUM(F28:F31)</f>
        <v>0</v>
      </c>
      <c r="H32" s="11">
        <f>SUM(H28:H31)</f>
        <v>0</v>
      </c>
    </row>
    <row r="35" spans="1:12">
      <c r="A35" s="2" t="s">
        <v>7</v>
      </c>
      <c r="L35" s="17">
        <f>+L6+L8+L13-L21-L26</f>
        <v>10926687.49</v>
      </c>
    </row>
    <row r="36" spans="1:12">
      <c r="A36" s="2"/>
      <c r="L36" s="17"/>
    </row>
    <row r="37" spans="1:12">
      <c r="A37" s="1" t="s">
        <v>27</v>
      </c>
      <c r="L37" s="17"/>
    </row>
    <row r="38" spans="1:12">
      <c r="A38" s="2"/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workbookViewId="0">
      <selection activeCell="E8" sqref="E8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0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L39"/>
  <sheetViews>
    <sheetView zoomScaleNormal="100" workbookViewId="0">
      <selection activeCell="G12" sqref="G12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29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67694.210000000006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67694.210000000006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workbookViewId="0">
      <selection activeCell="E16" sqref="E16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0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+B17+D17+F17</f>
        <v>0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L14" s="2"/>
    </row>
    <row r="15" spans="1:12">
      <c r="A15" s="31"/>
      <c r="B15" s="29"/>
      <c r="C15" s="31"/>
      <c r="D15" s="30"/>
      <c r="E15" s="31"/>
      <c r="F15" s="6"/>
      <c r="L15" s="2"/>
    </row>
    <row r="16" spans="1:12">
      <c r="A16" s="7"/>
      <c r="B16" s="6"/>
      <c r="C16" s="31"/>
      <c r="D16" s="29"/>
      <c r="E16" s="7"/>
      <c r="F16" s="6"/>
      <c r="L16" s="2"/>
    </row>
    <row r="17" spans="1:12">
      <c r="A17" s="4"/>
      <c r="B17" s="20">
        <f>SUM(B15:B16)</f>
        <v>0</v>
      </c>
      <c r="C17" s="4"/>
      <c r="D17" s="20">
        <f>SUM(D15:D16)</f>
        <v>0</v>
      </c>
      <c r="F17" s="20">
        <f>SUM(F15:F16)</f>
        <v>0</v>
      </c>
    </row>
    <row r="20" spans="1:12">
      <c r="A20" s="1" t="s">
        <v>5</v>
      </c>
      <c r="L20" s="25">
        <f>+B22</f>
        <v>0</v>
      </c>
    </row>
    <row r="21" spans="1:12">
      <c r="A21" s="22" t="s">
        <v>8</v>
      </c>
      <c r="B21" s="21" t="s">
        <v>9</v>
      </c>
    </row>
    <row r="22" spans="1:12">
      <c r="A22" s="7"/>
      <c r="B22" s="28"/>
    </row>
    <row r="23" spans="1:12">
      <c r="A23" s="7"/>
      <c r="B23" s="28"/>
    </row>
    <row r="25" spans="1:12">
      <c r="A25" s="1" t="s">
        <v>6</v>
      </c>
      <c r="L25" s="16">
        <f>+B30+D30+F30+H30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</row>
    <row r="27" spans="1:12" ht="11.25">
      <c r="A27" s="8"/>
      <c r="B27" s="30"/>
      <c r="C27" s="7"/>
      <c r="D27" s="30"/>
      <c r="E27" s="7"/>
      <c r="F27" s="6"/>
      <c r="G27" s="18"/>
      <c r="H27" s="26"/>
    </row>
    <row r="28" spans="1:12" ht="11.25">
      <c r="A28" s="8"/>
      <c r="B28" s="30"/>
      <c r="C28" s="7"/>
      <c r="D28" s="30"/>
      <c r="E28" s="7"/>
      <c r="F28" s="6"/>
      <c r="G28" s="18"/>
      <c r="H28" s="26"/>
    </row>
    <row r="29" spans="1:12">
      <c r="A29" s="7"/>
      <c r="B29" s="6"/>
      <c r="C29" s="4"/>
      <c r="D29" s="5"/>
    </row>
    <row r="30" spans="1:12">
      <c r="A30" s="10"/>
      <c r="B30" s="11">
        <f>SUM(B27:B29)</f>
        <v>0</v>
      </c>
      <c r="C30" s="10"/>
      <c r="D30" s="11">
        <f>SUM(D27:D29)</f>
        <v>0</v>
      </c>
      <c r="F30" s="11">
        <f>SUM(F27:F29)</f>
        <v>0</v>
      </c>
      <c r="H30" s="11">
        <f>SUM(H27:H29)</f>
        <v>0</v>
      </c>
    </row>
    <row r="33" spans="1:12">
      <c r="A33" s="2" t="s">
        <v>7</v>
      </c>
      <c r="L33" s="17">
        <f>+L6+L8+L13-L20-L25</f>
        <v>0</v>
      </c>
    </row>
    <row r="34" spans="1:12">
      <c r="A34" s="2"/>
      <c r="L34" s="17"/>
    </row>
    <row r="35" spans="1:12">
      <c r="A35" s="1" t="s">
        <v>27</v>
      </c>
      <c r="L35" s="17"/>
    </row>
    <row r="36" spans="1:12">
      <c r="A36" s="2"/>
      <c r="L36" s="17"/>
    </row>
    <row r="37" spans="1:12">
      <c r="A37" s="2"/>
      <c r="L37" s="17"/>
    </row>
    <row r="38" spans="1:12">
      <c r="A38" s="2"/>
      <c r="L38" s="17"/>
    </row>
    <row r="39" spans="1:12">
      <c r="A39" s="2"/>
      <c r="L3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Q82"/>
  <sheetViews>
    <sheetView workbookViewId="0">
      <selection activeCell="I27" sqref="I27"/>
    </sheetView>
  </sheetViews>
  <sheetFormatPr baseColWidth="10" defaultRowHeight="10.5"/>
  <cols>
    <col min="1" max="1" width="11.42578125" style="1"/>
    <col min="2" max="2" width="12.140625" style="1" customWidth="1"/>
    <col min="3" max="8" width="11.42578125" style="1"/>
    <col min="9" max="10" width="12.42578125" style="1" customWidth="1"/>
    <col min="11" max="11" width="10.5703125" style="1" customWidth="1"/>
    <col min="12" max="12" width="13.5703125" style="1" customWidth="1"/>
    <col min="13" max="13" width="11.42578125" style="1"/>
    <col min="14" max="14" width="8.7109375" style="1" customWidth="1"/>
    <col min="15" max="15" width="9.140625" style="1" customWidth="1"/>
    <col min="16" max="16" width="9.7109375" style="1" customWidth="1"/>
    <col min="17" max="17" width="7.28515625" style="1" customWidth="1"/>
    <col min="18" max="16384" width="11.42578125" style="1"/>
  </cols>
  <sheetData>
    <row r="1" spans="1:17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7" s="14" customFormat="1" ht="14.25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7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7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7">
      <c r="A6" s="2" t="s">
        <v>2</v>
      </c>
      <c r="L6" s="13">
        <v>515078.1</v>
      </c>
    </row>
    <row r="7" spans="1:17">
      <c r="N7" s="15"/>
      <c r="O7" s="15"/>
      <c r="P7" s="15"/>
      <c r="Q7" s="38"/>
    </row>
    <row r="8" spans="1:17">
      <c r="A8" s="1" t="s">
        <v>3</v>
      </c>
      <c r="L8" s="25">
        <f>+C13+F13+I13</f>
        <v>0</v>
      </c>
      <c r="N8" s="15"/>
      <c r="O8" s="15"/>
      <c r="P8" s="15"/>
      <c r="Q8" s="38"/>
    </row>
    <row r="9" spans="1:17">
      <c r="A9" s="3" t="s">
        <v>8</v>
      </c>
      <c r="B9" s="3" t="s">
        <v>28</v>
      </c>
      <c r="C9" s="3" t="s">
        <v>9</v>
      </c>
      <c r="D9" s="3" t="s">
        <v>8</v>
      </c>
      <c r="E9" s="3" t="s">
        <v>28</v>
      </c>
      <c r="F9" s="3" t="s">
        <v>9</v>
      </c>
      <c r="G9" s="3"/>
      <c r="H9" s="3"/>
      <c r="I9" s="3"/>
      <c r="N9" s="15"/>
      <c r="O9" s="15"/>
      <c r="P9" s="15"/>
      <c r="Q9" s="38"/>
    </row>
    <row r="10" spans="1:17">
      <c r="A10" s="37"/>
      <c r="C10" s="41"/>
      <c r="D10" s="37"/>
      <c r="F10" s="41"/>
      <c r="G10" s="37"/>
      <c r="I10" s="41"/>
      <c r="N10" s="15"/>
      <c r="O10" s="15"/>
      <c r="P10" s="15"/>
      <c r="Q10" s="38"/>
    </row>
    <row r="11" spans="1:17">
      <c r="A11" s="37"/>
      <c r="C11" s="41"/>
      <c r="D11" s="37"/>
      <c r="F11" s="41"/>
      <c r="G11" s="37"/>
      <c r="I11" s="41"/>
      <c r="N11" s="15"/>
      <c r="O11" s="15"/>
      <c r="P11" s="15"/>
      <c r="Q11" s="38"/>
    </row>
    <row r="12" spans="1:17">
      <c r="A12" s="37"/>
      <c r="C12" s="41"/>
      <c r="D12" s="37"/>
      <c r="F12" s="41"/>
      <c r="G12" s="37"/>
      <c r="I12" s="41"/>
      <c r="N12" s="15"/>
      <c r="O12" s="15"/>
      <c r="P12" s="15"/>
      <c r="Q12" s="38"/>
    </row>
    <row r="13" spans="1:17">
      <c r="C13" s="17">
        <f>SUM(C10:C12)</f>
        <v>0</v>
      </c>
      <c r="F13" s="17">
        <f>SUM(F10:F12)</f>
        <v>0</v>
      </c>
      <c r="I13" s="17"/>
      <c r="N13" s="15"/>
      <c r="O13" s="15"/>
      <c r="P13" s="15"/>
      <c r="Q13" s="38"/>
    </row>
    <row r="14" spans="1:17">
      <c r="A14" s="1" t="s">
        <v>4</v>
      </c>
      <c r="L14" s="16">
        <f>+B23+D23+F23+H23</f>
        <v>0</v>
      </c>
      <c r="N14" s="15"/>
      <c r="O14" s="15"/>
      <c r="P14" s="15"/>
      <c r="Q14" s="38"/>
    </row>
    <row r="15" spans="1:17">
      <c r="A15" s="3" t="s">
        <v>8</v>
      </c>
      <c r="B15" s="3" t="s">
        <v>9</v>
      </c>
      <c r="C15" s="3" t="s">
        <v>8</v>
      </c>
      <c r="D15" s="3" t="s">
        <v>9</v>
      </c>
      <c r="E15" s="3" t="s">
        <v>8</v>
      </c>
      <c r="F15" s="3" t="s">
        <v>9</v>
      </c>
      <c r="G15" s="3" t="s">
        <v>8</v>
      </c>
      <c r="H15" s="3" t="s">
        <v>9</v>
      </c>
      <c r="L15" s="2"/>
      <c r="N15" s="15"/>
      <c r="O15" s="15"/>
      <c r="P15" s="15"/>
      <c r="Q15" s="38"/>
    </row>
    <row r="16" spans="1:17">
      <c r="A16" s="52"/>
      <c r="B16" s="41"/>
      <c r="C16" s="7"/>
      <c r="D16" s="6"/>
      <c r="E16" s="19"/>
      <c r="F16" s="15"/>
      <c r="G16" s="37"/>
      <c r="H16" s="15"/>
      <c r="N16" s="15"/>
      <c r="O16" s="15"/>
      <c r="P16" s="15"/>
      <c r="Q16" s="38"/>
    </row>
    <row r="17" spans="1:17">
      <c r="A17" s="52"/>
      <c r="B17" s="41"/>
      <c r="C17" s="7"/>
      <c r="D17" s="6"/>
      <c r="E17" s="19"/>
      <c r="F17" s="15"/>
      <c r="G17" s="37"/>
      <c r="H17" s="15"/>
      <c r="N17" s="15"/>
      <c r="O17" s="15"/>
      <c r="P17" s="15"/>
      <c r="Q17" s="38"/>
    </row>
    <row r="18" spans="1:17">
      <c r="A18" s="52"/>
      <c r="B18" s="41"/>
      <c r="C18" s="7"/>
      <c r="D18" s="6"/>
      <c r="E18" s="19"/>
      <c r="F18" s="15"/>
      <c r="G18" s="37"/>
      <c r="H18" s="15"/>
    </row>
    <row r="19" spans="1:17">
      <c r="A19" s="52"/>
      <c r="B19" s="41"/>
      <c r="C19" s="7"/>
      <c r="D19" s="6"/>
      <c r="E19" s="19"/>
      <c r="F19" s="15"/>
      <c r="G19" s="37"/>
      <c r="H19" s="15"/>
    </row>
    <row r="20" spans="1:17">
      <c r="A20" s="42"/>
      <c r="B20" s="15"/>
      <c r="C20" s="7"/>
      <c r="D20" s="6"/>
      <c r="E20" s="19"/>
      <c r="F20" s="43"/>
    </row>
    <row r="21" spans="1:17">
      <c r="A21" s="42"/>
      <c r="B21" s="15"/>
      <c r="C21" s="7"/>
      <c r="D21" s="6"/>
      <c r="E21" s="19"/>
      <c r="F21" s="35"/>
    </row>
    <row r="22" spans="1:17">
      <c r="A22" s="42"/>
      <c r="B22" s="15"/>
      <c r="C22" s="7"/>
      <c r="D22" s="6"/>
    </row>
    <row r="23" spans="1:17">
      <c r="A23" s="4"/>
      <c r="B23" s="20">
        <f>SUM(B16:B22)</f>
        <v>0</v>
      </c>
      <c r="C23" s="4"/>
      <c r="D23" s="20">
        <f>SUM(D16:D22)</f>
        <v>0</v>
      </c>
      <c r="F23" s="20">
        <f>SUM(F16:F21)</f>
        <v>0</v>
      </c>
      <c r="H23" s="20">
        <f>SUM(H16:H21)</f>
        <v>0</v>
      </c>
    </row>
    <row r="26" spans="1:17">
      <c r="A26" s="1" t="s">
        <v>5</v>
      </c>
      <c r="L26" s="16">
        <f>+B31+D31+F31</f>
        <v>0</v>
      </c>
    </row>
    <row r="27" spans="1:17">
      <c r="A27" s="3" t="s">
        <v>8</v>
      </c>
      <c r="B27" s="3" t="s">
        <v>9</v>
      </c>
      <c r="C27" s="3" t="s">
        <v>8</v>
      </c>
      <c r="D27" s="48" t="s">
        <v>9</v>
      </c>
      <c r="E27" s="3" t="s">
        <v>8</v>
      </c>
      <c r="F27" s="48" t="s">
        <v>9</v>
      </c>
    </row>
    <row r="28" spans="1:17">
      <c r="A28" s="39"/>
      <c r="B28" s="41"/>
      <c r="C28" s="39"/>
      <c r="D28" s="41"/>
      <c r="E28" s="19"/>
      <c r="F28" s="15"/>
    </row>
    <row r="29" spans="1:17">
      <c r="A29" s="39"/>
      <c r="B29" s="41"/>
      <c r="C29" s="39"/>
      <c r="D29" s="41"/>
      <c r="E29" s="19"/>
      <c r="F29" s="15"/>
    </row>
    <row r="30" spans="1:17">
      <c r="A30" s="39"/>
      <c r="B30" s="41"/>
      <c r="C30" s="39"/>
      <c r="D30" s="41"/>
      <c r="E30" s="39"/>
      <c r="F30" s="41"/>
    </row>
    <row r="31" spans="1:17">
      <c r="A31" s="37"/>
      <c r="B31" s="46">
        <f>SUM(B28:B30)</f>
        <v>0</v>
      </c>
      <c r="C31" s="15"/>
      <c r="D31" s="46">
        <f>SUM(D28:D30)</f>
        <v>0</v>
      </c>
      <c r="F31" s="46">
        <f>SUM(F28:F30)</f>
        <v>0</v>
      </c>
    </row>
    <row r="32" spans="1:17">
      <c r="A32" s="1" t="s">
        <v>6</v>
      </c>
      <c r="L32" s="16">
        <f>+B44+D44+F44+H44</f>
        <v>31266.67</v>
      </c>
    </row>
    <row r="33" spans="1:12">
      <c r="A33" s="3" t="s">
        <v>8</v>
      </c>
      <c r="B33" s="3" t="s">
        <v>9</v>
      </c>
      <c r="C33" s="3" t="s">
        <v>8</v>
      </c>
      <c r="D33" s="48" t="s">
        <v>9</v>
      </c>
      <c r="E33" s="3" t="s">
        <v>8</v>
      </c>
      <c r="F33" s="48" t="s">
        <v>9</v>
      </c>
      <c r="G33" s="3" t="s">
        <v>8</v>
      </c>
      <c r="H33" s="48" t="s">
        <v>9</v>
      </c>
    </row>
    <row r="34" spans="1:12">
      <c r="A34" s="8">
        <v>41107</v>
      </c>
      <c r="B34" s="6">
        <v>2162.9499999999998</v>
      </c>
      <c r="C34" s="7">
        <v>41304</v>
      </c>
      <c r="D34" s="49">
        <v>8464.09</v>
      </c>
      <c r="E34" s="42">
        <v>42871</v>
      </c>
      <c r="F34" s="15">
        <v>4</v>
      </c>
    </row>
    <row r="35" spans="1:12">
      <c r="A35" s="8">
        <v>41113</v>
      </c>
      <c r="B35" s="6">
        <v>1200</v>
      </c>
      <c r="C35" s="7">
        <v>41305</v>
      </c>
      <c r="D35" s="49">
        <v>606.57000000000005</v>
      </c>
      <c r="E35" s="42">
        <v>42885</v>
      </c>
      <c r="F35" s="15">
        <v>245.44</v>
      </c>
    </row>
    <row r="36" spans="1:12">
      <c r="A36" s="7">
        <v>41115</v>
      </c>
      <c r="B36" s="6">
        <v>2863</v>
      </c>
      <c r="C36" s="7">
        <v>41358</v>
      </c>
      <c r="D36" s="49">
        <v>87.5</v>
      </c>
      <c r="E36" s="42">
        <v>42886</v>
      </c>
      <c r="F36" s="15">
        <v>307.2</v>
      </c>
    </row>
    <row r="37" spans="1:12">
      <c r="A37" s="7">
        <v>41153</v>
      </c>
      <c r="B37" s="6">
        <v>244.6</v>
      </c>
      <c r="C37" s="7">
        <v>41380</v>
      </c>
      <c r="D37" s="49">
        <v>92.5</v>
      </c>
      <c r="E37" s="42">
        <v>42886</v>
      </c>
      <c r="F37" s="15">
        <v>12450.37</v>
      </c>
    </row>
    <row r="38" spans="1:12">
      <c r="A38" s="7">
        <v>41157</v>
      </c>
      <c r="B38" s="6">
        <v>92.57</v>
      </c>
      <c r="C38" s="7">
        <v>41390</v>
      </c>
      <c r="D38" s="49">
        <v>712</v>
      </c>
      <c r="E38" s="42"/>
      <c r="F38" s="15"/>
    </row>
    <row r="39" spans="1:12">
      <c r="A39" s="7">
        <v>41157</v>
      </c>
      <c r="B39" s="6">
        <v>97.57</v>
      </c>
      <c r="C39" s="33">
        <v>42150</v>
      </c>
      <c r="D39" s="51">
        <v>100.79</v>
      </c>
      <c r="E39" s="42"/>
      <c r="F39" s="15"/>
    </row>
    <row r="40" spans="1:12">
      <c r="A40" s="7">
        <v>41164</v>
      </c>
      <c r="B40" s="6">
        <v>222.42</v>
      </c>
      <c r="C40" s="7">
        <v>42284</v>
      </c>
      <c r="D40" s="50">
        <v>98.14</v>
      </c>
      <c r="E40" s="42"/>
      <c r="F40" s="15"/>
    </row>
    <row r="41" spans="1:12">
      <c r="A41" s="7">
        <v>41234</v>
      </c>
      <c r="B41" s="6">
        <v>912.49</v>
      </c>
      <c r="C41" s="7">
        <v>42460</v>
      </c>
      <c r="D41" s="15">
        <v>4.32</v>
      </c>
    </row>
    <row r="42" spans="1:12">
      <c r="A42" s="7">
        <v>41236</v>
      </c>
      <c r="B42" s="6">
        <v>298.14999999999998</v>
      </c>
    </row>
    <row r="43" spans="1:12">
      <c r="A43" s="7"/>
      <c r="B43" s="6"/>
      <c r="C43" s="4"/>
      <c r="D43" s="5"/>
      <c r="E43" s="42"/>
      <c r="F43" s="15"/>
    </row>
    <row r="44" spans="1:12">
      <c r="A44" s="10"/>
      <c r="B44" s="11">
        <f>SUM(B34:B43)</f>
        <v>8093.7499999999991</v>
      </c>
      <c r="C44" s="10"/>
      <c r="D44" s="11">
        <f>SUM(D34:D43)</f>
        <v>10165.91</v>
      </c>
      <c r="E44" s="10"/>
      <c r="F44" s="11">
        <f>SUM(F34:F43)</f>
        <v>13007.01</v>
      </c>
      <c r="G44" s="10"/>
      <c r="H44" s="11">
        <f>SUM(H34:H43)</f>
        <v>0</v>
      </c>
    </row>
    <row r="46" spans="1:12">
      <c r="A46" s="2" t="s">
        <v>7</v>
      </c>
      <c r="L46" s="17">
        <f>+L6+L8+L14-L26-L32</f>
        <v>483811.43</v>
      </c>
    </row>
    <row r="47" spans="1:12">
      <c r="L47" s="17"/>
    </row>
    <row r="48" spans="1:12">
      <c r="A48" s="1" t="s">
        <v>27</v>
      </c>
      <c r="L48" s="38"/>
    </row>
    <row r="49" spans="12:12">
      <c r="L49" s="58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38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L49"/>
  <sheetViews>
    <sheetView tabSelected="1" workbookViewId="0">
      <selection activeCell="C10" sqref="C10"/>
    </sheetView>
  </sheetViews>
  <sheetFormatPr baseColWidth="10" defaultRowHeight="10.5"/>
  <cols>
    <col min="1" max="1" width="11.42578125" style="1"/>
    <col min="2" max="2" width="12.140625" style="1" customWidth="1"/>
    <col min="3" max="9" width="11.42578125" style="1"/>
    <col min="10" max="10" width="12.42578125" style="1" customWidth="1"/>
    <col min="11" max="11" width="11.42578125" style="1"/>
    <col min="12" max="12" width="13.570312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323632.62</v>
      </c>
    </row>
    <row r="8" spans="1:12">
      <c r="A8" s="1" t="s">
        <v>3</v>
      </c>
      <c r="L8" s="25">
        <f>+C16+F16+I16</f>
        <v>15915.03</v>
      </c>
    </row>
    <row r="9" spans="1:12">
      <c r="A9" s="3" t="s">
        <v>8</v>
      </c>
      <c r="B9" s="3" t="s">
        <v>28</v>
      </c>
      <c r="C9" s="3" t="s">
        <v>9</v>
      </c>
      <c r="D9" s="3" t="s">
        <v>8</v>
      </c>
      <c r="E9" s="3" t="s">
        <v>28</v>
      </c>
      <c r="F9" s="3" t="s">
        <v>9</v>
      </c>
      <c r="G9" s="3" t="s">
        <v>8</v>
      </c>
      <c r="H9" s="3" t="s">
        <v>28</v>
      </c>
      <c r="I9" s="3" t="s">
        <v>9</v>
      </c>
    </row>
    <row r="10" spans="1:12">
      <c r="A10" s="42">
        <v>42836</v>
      </c>
      <c r="B10" s="3">
        <v>10561</v>
      </c>
      <c r="C10" s="41">
        <v>2000</v>
      </c>
      <c r="D10" s="42"/>
      <c r="E10" s="3"/>
      <c r="F10" s="15"/>
      <c r="G10" s="42"/>
      <c r="H10" s="3"/>
      <c r="I10" s="15"/>
    </row>
    <row r="11" spans="1:12">
      <c r="A11" s="42">
        <v>42863</v>
      </c>
      <c r="B11" s="3">
        <v>10583</v>
      </c>
      <c r="C11" s="41">
        <v>10560.03</v>
      </c>
      <c r="D11" s="42"/>
      <c r="E11" s="3"/>
      <c r="F11" s="15"/>
      <c r="G11" s="42"/>
      <c r="H11" s="3"/>
      <c r="I11" s="15"/>
    </row>
    <row r="12" spans="1:12">
      <c r="A12" s="42">
        <v>42885</v>
      </c>
      <c r="B12" s="3">
        <v>10599</v>
      </c>
      <c r="C12" s="41">
        <v>2155</v>
      </c>
      <c r="D12" s="42"/>
      <c r="E12" s="3"/>
      <c r="F12" s="15"/>
    </row>
    <row r="13" spans="1:12">
      <c r="A13" s="42">
        <v>42886</v>
      </c>
      <c r="B13" s="3">
        <v>10600</v>
      </c>
      <c r="C13" s="41">
        <v>1200</v>
      </c>
      <c r="D13" s="42"/>
      <c r="E13" s="3"/>
      <c r="F13" s="15"/>
    </row>
    <row r="14" spans="1:12">
      <c r="A14" s="42"/>
      <c r="B14" s="3"/>
      <c r="C14" s="15"/>
      <c r="D14" s="42"/>
      <c r="E14" s="3"/>
      <c r="F14" s="15"/>
    </row>
    <row r="15" spans="1:12">
      <c r="A15" s="42"/>
      <c r="B15" s="3"/>
      <c r="C15" s="15"/>
      <c r="D15" s="42"/>
      <c r="E15" s="3"/>
      <c r="F15" s="15"/>
    </row>
    <row r="16" spans="1:12">
      <c r="C16" s="17">
        <f>SUM(C10:C15)</f>
        <v>15915.03</v>
      </c>
      <c r="D16" s="42"/>
      <c r="E16" s="3"/>
      <c r="F16" s="17">
        <f>SUM(F10:F15)</f>
        <v>0</v>
      </c>
      <c r="I16" s="17">
        <f>SUM(I10:I15)</f>
        <v>0</v>
      </c>
    </row>
    <row r="17" spans="1:12">
      <c r="A17" s="1" t="s">
        <v>4</v>
      </c>
      <c r="F17" s="17"/>
    </row>
    <row r="18" spans="1:12">
      <c r="A18" s="3" t="s">
        <v>8</v>
      </c>
      <c r="B18" s="3" t="s">
        <v>9</v>
      </c>
      <c r="C18" s="3" t="s">
        <v>8</v>
      </c>
      <c r="D18" s="3" t="s">
        <v>9</v>
      </c>
      <c r="E18" s="3" t="s">
        <v>8</v>
      </c>
      <c r="F18" s="3" t="s">
        <v>9</v>
      </c>
      <c r="L18" s="16">
        <f>+B24+D24+F24</f>
        <v>0</v>
      </c>
    </row>
    <row r="19" spans="1:12">
      <c r="A19" s="33"/>
      <c r="B19" s="34"/>
      <c r="C19" s="33"/>
      <c r="D19" s="34"/>
      <c r="E19" s="60"/>
      <c r="L19" s="2"/>
    </row>
    <row r="20" spans="1:12">
      <c r="A20" s="33"/>
      <c r="B20" s="34"/>
      <c r="C20" s="33"/>
      <c r="D20" s="34"/>
      <c r="E20" s="60"/>
      <c r="L20" s="2"/>
    </row>
    <row r="21" spans="1:12">
      <c r="A21" s="33"/>
      <c r="B21" s="34"/>
      <c r="C21" s="33"/>
      <c r="D21" s="34"/>
      <c r="E21" s="60"/>
      <c r="L21" s="2"/>
    </row>
    <row r="22" spans="1:12">
      <c r="A22" s="33"/>
      <c r="B22" s="34"/>
      <c r="C22" s="33"/>
      <c r="D22" s="34"/>
      <c r="E22" s="60"/>
      <c r="L22" s="2"/>
    </row>
    <row r="23" spans="1:12">
      <c r="A23" s="33"/>
      <c r="B23" s="34"/>
      <c r="C23" s="33"/>
      <c r="D23" s="34"/>
      <c r="E23" s="57"/>
      <c r="F23" s="9"/>
    </row>
    <row r="24" spans="1:12">
      <c r="A24" s="4"/>
      <c r="B24" s="20">
        <f>SUM(B19:B23)</f>
        <v>0</v>
      </c>
      <c r="C24" s="4"/>
      <c r="D24" s="20">
        <f>SUM(D19:D23)</f>
        <v>0</v>
      </c>
      <c r="F24" s="20">
        <f>SUM(F19:F23)</f>
        <v>0</v>
      </c>
    </row>
    <row r="26" spans="1:12">
      <c r="A26" s="1" t="s">
        <v>5</v>
      </c>
    </row>
    <row r="27" spans="1:12">
      <c r="A27" s="3" t="s">
        <v>8</v>
      </c>
      <c r="B27" s="3" t="s">
        <v>9</v>
      </c>
      <c r="C27" s="3" t="s">
        <v>8</v>
      </c>
      <c r="D27" s="3" t="s">
        <v>9</v>
      </c>
      <c r="L27" s="25">
        <f>+B31+D31</f>
        <v>0</v>
      </c>
    </row>
    <row r="28" spans="1:12">
      <c r="A28" s="33"/>
      <c r="B28" s="34"/>
    </row>
    <row r="29" spans="1:12">
      <c r="A29" s="33"/>
      <c r="B29" s="34"/>
    </row>
    <row r="30" spans="1:12">
      <c r="A30" s="33"/>
      <c r="B30" s="34"/>
      <c r="C30" s="33"/>
      <c r="D30" s="34"/>
    </row>
    <row r="31" spans="1:12">
      <c r="B31" s="38">
        <f>SUM(B28:B30)</f>
        <v>0</v>
      </c>
      <c r="D31" s="38">
        <f>SUM(D28:D30)</f>
        <v>0</v>
      </c>
    </row>
    <row r="32" spans="1:12">
      <c r="A32" s="1" t="s">
        <v>6</v>
      </c>
    </row>
    <row r="33" spans="1:12">
      <c r="A33" s="3" t="s">
        <v>8</v>
      </c>
      <c r="B33" s="3" t="s">
        <v>9</v>
      </c>
      <c r="C33" s="3" t="s">
        <v>8</v>
      </c>
      <c r="D33" s="3" t="s">
        <v>9</v>
      </c>
      <c r="E33" s="3" t="s">
        <v>8</v>
      </c>
      <c r="F33" s="3" t="s">
        <v>9</v>
      </c>
      <c r="G33" s="3" t="s">
        <v>8</v>
      </c>
      <c r="H33" s="3" t="s">
        <v>9</v>
      </c>
      <c r="I33" s="3" t="s">
        <v>8</v>
      </c>
      <c r="J33" s="3" t="s">
        <v>9</v>
      </c>
      <c r="L33" s="16">
        <f>+B40+D40+F40+H40+J40</f>
        <v>83184.63</v>
      </c>
    </row>
    <row r="34" spans="1:12">
      <c r="A34" s="8">
        <v>40978</v>
      </c>
      <c r="B34" s="34">
        <v>274.31</v>
      </c>
      <c r="C34" s="33"/>
      <c r="D34" s="34"/>
      <c r="E34" s="33"/>
      <c r="F34" s="34"/>
      <c r="G34" s="33"/>
      <c r="H34" s="34"/>
      <c r="I34" s="33"/>
      <c r="J34" s="34"/>
    </row>
    <row r="35" spans="1:12">
      <c r="A35" s="33">
        <v>42884</v>
      </c>
      <c r="B35" s="34">
        <v>3385.96</v>
      </c>
      <c r="C35" s="33"/>
      <c r="D35" s="34"/>
      <c r="E35" s="33"/>
      <c r="F35" s="34"/>
      <c r="G35" s="33"/>
      <c r="H35" s="34"/>
      <c r="I35" s="33"/>
      <c r="J35" s="34"/>
    </row>
    <row r="36" spans="1:12">
      <c r="A36" s="33">
        <v>42885</v>
      </c>
      <c r="B36" s="34">
        <v>37684.67</v>
      </c>
      <c r="C36" s="33"/>
      <c r="D36" s="34"/>
      <c r="E36" s="33"/>
      <c r="F36" s="34"/>
      <c r="G36" s="33"/>
      <c r="H36" s="34"/>
      <c r="I36" s="33"/>
      <c r="J36" s="34"/>
    </row>
    <row r="37" spans="1:12">
      <c r="A37" s="42">
        <v>42885</v>
      </c>
      <c r="B37" s="34">
        <v>3560.96</v>
      </c>
      <c r="C37" s="33"/>
      <c r="D37" s="34"/>
      <c r="E37" s="33"/>
      <c r="F37" s="34"/>
      <c r="G37" s="33"/>
      <c r="H37" s="34"/>
      <c r="I37" s="33"/>
      <c r="J37" s="34"/>
    </row>
    <row r="38" spans="1:12">
      <c r="A38" s="42">
        <v>42886</v>
      </c>
      <c r="B38" s="34">
        <v>33529.29</v>
      </c>
      <c r="C38" s="33"/>
      <c r="D38" s="34"/>
      <c r="E38" s="33"/>
      <c r="F38" s="34"/>
      <c r="G38" s="33"/>
      <c r="H38" s="34"/>
      <c r="I38" s="33"/>
      <c r="J38" s="34"/>
    </row>
    <row r="39" spans="1:12">
      <c r="A39" s="42">
        <v>42886</v>
      </c>
      <c r="B39" s="34">
        <v>4749.4399999999996</v>
      </c>
      <c r="C39" s="33"/>
      <c r="D39" s="34"/>
      <c r="E39" s="33"/>
      <c r="F39" s="34"/>
      <c r="G39" s="33"/>
      <c r="H39" s="34"/>
      <c r="I39" s="33"/>
      <c r="J39" s="34"/>
    </row>
    <row r="40" spans="1:12">
      <c r="B40" s="11">
        <f>SUM(B34:B39)</f>
        <v>83184.63</v>
      </c>
      <c r="C40" s="33"/>
      <c r="D40" s="11">
        <f>SUM(D34:D39)</f>
        <v>0</v>
      </c>
      <c r="F40" s="11">
        <f>SUM(F34:F39)</f>
        <v>0</v>
      </c>
      <c r="H40" s="11">
        <f>SUM(H34:H39)</f>
        <v>0</v>
      </c>
      <c r="I40" s="42"/>
      <c r="J40" s="11">
        <f>SUM(J34:J39)</f>
        <v>0</v>
      </c>
    </row>
    <row r="41" spans="1:12">
      <c r="D41" s="11"/>
      <c r="F41" s="11"/>
      <c r="H41" s="11"/>
      <c r="I41" s="42"/>
      <c r="J41" s="11"/>
    </row>
    <row r="42" spans="1:12">
      <c r="A42" s="2" t="s">
        <v>7</v>
      </c>
      <c r="I42" s="42"/>
      <c r="J42" s="11"/>
    </row>
    <row r="43" spans="1:12">
      <c r="A43" s="2"/>
      <c r="J43" s="11"/>
      <c r="L43" s="17">
        <f>+L6+L8+L18-L27-L33</f>
        <v>256363.02000000002</v>
      </c>
    </row>
    <row r="44" spans="1:12">
      <c r="A44" s="1" t="s">
        <v>27</v>
      </c>
      <c r="L44" s="17"/>
    </row>
    <row r="45" spans="1:12">
      <c r="A45" s="2"/>
      <c r="L45" s="58"/>
    </row>
    <row r="46" spans="1:12">
      <c r="A46" s="2"/>
      <c r="L46" s="58"/>
    </row>
    <row r="47" spans="1:12">
      <c r="A47" s="2"/>
      <c r="L47" s="58"/>
    </row>
    <row r="48" spans="1:12">
      <c r="A48" s="2"/>
      <c r="L48" s="58"/>
    </row>
    <row r="49" spans="1:12">
      <c r="A49" s="2"/>
      <c r="L49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42"/>
  <sheetViews>
    <sheetView workbookViewId="0">
      <selection activeCell="F19" sqref="F19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57769.46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57769.46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L45"/>
  <sheetViews>
    <sheetView workbookViewId="0">
      <selection activeCell="F19" sqref="F19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130415.74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130415.74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  <row r="43" spans="1:12" ht="10.5" customHeight="1">
      <c r="A43" s="2"/>
      <c r="L43" s="17"/>
    </row>
    <row r="44" spans="1:12" ht="10.5" customHeight="1"/>
    <row r="45" spans="1:12" ht="10.5" customHeight="1"/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L42"/>
  <sheetViews>
    <sheetView workbookViewId="0">
      <selection activeCell="A3" sqref="A3:L3"/>
    </sheetView>
  </sheetViews>
  <sheetFormatPr baseColWidth="10" defaultRowHeight="10.5"/>
  <cols>
    <col min="1" max="4" width="11.42578125" style="1"/>
    <col min="5" max="5" width="11.42578125" style="1" customWidth="1"/>
    <col min="6" max="6" width="11.5703125" style="1" customWidth="1"/>
    <col min="7" max="9" width="11.42578125" style="1"/>
    <col min="10" max="10" width="12.42578125" style="1" customWidth="1"/>
    <col min="11" max="11" width="11.42578125" style="1"/>
    <col min="12" max="12" width="12.7109375" style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32678.36</v>
      </c>
    </row>
    <row r="8" spans="1:12">
      <c r="A8" s="1" t="s">
        <v>3</v>
      </c>
      <c r="L8" s="15">
        <v>0</v>
      </c>
    </row>
    <row r="12" spans="1:12">
      <c r="A12" s="1" t="s">
        <v>4</v>
      </c>
      <c r="L12" s="16">
        <f>+B18+D18+F18</f>
        <v>0</v>
      </c>
    </row>
    <row r="13" spans="1:12">
      <c r="A13" s="3" t="s">
        <v>8</v>
      </c>
      <c r="B13" s="3" t="s">
        <v>9</v>
      </c>
      <c r="C13" s="3" t="s">
        <v>8</v>
      </c>
      <c r="D13" s="3" t="s">
        <v>9</v>
      </c>
      <c r="L13" s="2"/>
    </row>
    <row r="14" spans="1:12">
      <c r="A14" s="7"/>
      <c r="B14" s="12"/>
      <c r="C14" s="19"/>
      <c r="D14" s="12"/>
      <c r="E14" s="9"/>
      <c r="F14" s="9"/>
    </row>
    <row r="15" spans="1:12">
      <c r="A15" s="7"/>
      <c r="B15" s="12"/>
      <c r="C15" s="19"/>
      <c r="D15" s="12"/>
      <c r="E15" s="9"/>
      <c r="F15" s="9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SUM(B14:B16)</f>
        <v>0</v>
      </c>
      <c r="C18" s="4"/>
      <c r="D18" s="20">
        <f>SUM(D14:D16)</f>
        <v>0</v>
      </c>
      <c r="F18" s="20">
        <f>SUM(F14:F16)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+B33+D33</f>
        <v>0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</row>
    <row r="27" spans="1:12">
      <c r="A27" s="8"/>
      <c r="B27" s="21"/>
      <c r="C27" s="7"/>
      <c r="D27" s="6"/>
    </row>
    <row r="28" spans="1:12">
      <c r="A28" s="7"/>
      <c r="B28" s="6"/>
      <c r="C28" s="7"/>
      <c r="D28" s="6"/>
    </row>
    <row r="29" spans="1:12">
      <c r="A29" s="7"/>
      <c r="B29" s="6"/>
      <c r="C29" s="4"/>
      <c r="D29" s="5"/>
    </row>
    <row r="30" spans="1:12">
      <c r="A30" s="7"/>
      <c r="B30" s="6"/>
      <c r="C30" s="4"/>
      <c r="D30" s="5"/>
    </row>
    <row r="31" spans="1:12">
      <c r="A31" s="7"/>
      <c r="B31" s="6"/>
      <c r="C31" s="4"/>
      <c r="D31" s="5"/>
    </row>
    <row r="32" spans="1:12">
      <c r="A32" s="7"/>
      <c r="B32" s="6"/>
      <c r="C32" s="4"/>
      <c r="D32" s="5"/>
    </row>
    <row r="33" spans="1:12">
      <c r="A33" s="10"/>
      <c r="B33" s="11">
        <f>SUM(B27:B31)</f>
        <v>0</v>
      </c>
      <c r="C33" s="10"/>
      <c r="D33" s="11">
        <f>SUM(D27:D31)</f>
        <v>0</v>
      </c>
    </row>
    <row r="36" spans="1:12">
      <c r="A36" s="2" t="s">
        <v>7</v>
      </c>
      <c r="L36" s="17">
        <f>+L6+L8+L12-L21-L25</f>
        <v>32678.36</v>
      </c>
    </row>
    <row r="37" spans="1:12">
      <c r="A37" s="2"/>
      <c r="L37" s="17"/>
    </row>
    <row r="38" spans="1:12">
      <c r="A38" s="1" t="s">
        <v>27</v>
      </c>
      <c r="L38" s="17"/>
    </row>
    <row r="39" spans="1:12">
      <c r="A39" s="2"/>
      <c r="L39" s="17"/>
    </row>
    <row r="40" spans="1:12">
      <c r="A40" s="2"/>
      <c r="L40" s="17"/>
    </row>
    <row r="41" spans="1:12">
      <c r="A41" s="2"/>
      <c r="L41" s="17"/>
    </row>
    <row r="42" spans="1:12">
      <c r="A42" s="2"/>
      <c r="L42" s="17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N54"/>
  <sheetViews>
    <sheetView topLeftCell="A10" workbookViewId="0">
      <selection activeCell="C13" sqref="C13"/>
    </sheetView>
  </sheetViews>
  <sheetFormatPr baseColWidth="10" defaultRowHeight="10.5"/>
  <cols>
    <col min="1" max="1" width="10.7109375" style="1" customWidth="1"/>
    <col min="2" max="4" width="12.140625" style="1" customWidth="1"/>
    <col min="5" max="5" width="10.7109375" style="1" customWidth="1"/>
    <col min="6" max="6" width="12.140625" style="1" customWidth="1"/>
    <col min="7" max="7" width="10.7109375" style="1" customWidth="1"/>
    <col min="8" max="8" width="12.42578125" style="1" customWidth="1"/>
    <col min="9" max="9" width="11.42578125" style="1" customWidth="1"/>
    <col min="10" max="10" width="11.28515625" style="1" bestFit="1" customWidth="1"/>
    <col min="11" max="11" width="11.42578125" style="1" customWidth="1"/>
    <col min="12" max="12" width="13.42578125" style="1" customWidth="1"/>
    <col min="13" max="13" width="6.7109375" style="1" customWidth="1"/>
    <col min="14" max="16384" width="11.42578125" style="1"/>
  </cols>
  <sheetData>
    <row r="1" spans="1:13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3" s="14" customFormat="1" ht="14.25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s="14" customFormat="1" ht="14.25">
      <c r="A3" s="62" t="str">
        <f>'SERFIN 8974'!A3:L3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3" s="14" customFormat="1" ht="14.25">
      <c r="A4" s="62">
        <f>+'[1]SERFIN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3">
      <c r="A6" s="2" t="s">
        <v>2</v>
      </c>
      <c r="L6" s="55">
        <f>1656464.88-133831.74</f>
        <v>1522633.14</v>
      </c>
    </row>
    <row r="8" spans="1:13">
      <c r="A8" s="1" t="s">
        <v>3</v>
      </c>
      <c r="L8" s="16">
        <f>+C14+F14+I14</f>
        <v>666468.09</v>
      </c>
    </row>
    <row r="9" spans="1:13">
      <c r="A9" s="22" t="s">
        <v>8</v>
      </c>
      <c r="B9" s="23" t="s">
        <v>16</v>
      </c>
      <c r="C9" s="21" t="s">
        <v>9</v>
      </c>
      <c r="D9" s="22" t="s">
        <v>8</v>
      </c>
      <c r="E9" s="23" t="s">
        <v>16</v>
      </c>
      <c r="F9" s="21" t="s">
        <v>9</v>
      </c>
      <c r="G9" s="22" t="s">
        <v>8</v>
      </c>
      <c r="H9" s="23" t="s">
        <v>16</v>
      </c>
      <c r="I9" s="21" t="s">
        <v>9</v>
      </c>
      <c r="M9" s="38"/>
    </row>
    <row r="10" spans="1:13">
      <c r="A10" s="39">
        <v>42853</v>
      </c>
      <c r="B10" s="40"/>
      <c r="C10" s="41">
        <v>0.06</v>
      </c>
      <c r="D10" s="39">
        <v>42879</v>
      </c>
      <c r="E10" s="40">
        <v>8607</v>
      </c>
      <c r="F10" s="41">
        <v>140192.64000000001</v>
      </c>
      <c r="G10" s="39">
        <v>42886</v>
      </c>
      <c r="H10" s="40">
        <v>8611</v>
      </c>
      <c r="I10" s="41">
        <v>32814.949999999997</v>
      </c>
      <c r="M10" s="38"/>
    </row>
    <row r="11" spans="1:13">
      <c r="A11" s="39">
        <v>42864</v>
      </c>
      <c r="B11" s="40">
        <v>8591</v>
      </c>
      <c r="C11" s="41">
        <v>167170.22</v>
      </c>
      <c r="D11" s="39">
        <v>42885</v>
      </c>
      <c r="E11" s="40">
        <v>8608</v>
      </c>
      <c r="F11" s="41">
        <v>133831.74</v>
      </c>
      <c r="G11" s="39">
        <v>42886</v>
      </c>
      <c r="H11" s="40">
        <v>8612</v>
      </c>
      <c r="I11" s="41">
        <v>6794</v>
      </c>
      <c r="M11" s="38"/>
    </row>
    <row r="12" spans="1:13">
      <c r="A12" s="39">
        <v>42864</v>
      </c>
      <c r="B12" s="40">
        <v>8592</v>
      </c>
      <c r="C12" s="41">
        <v>7589.48</v>
      </c>
      <c r="D12" s="39">
        <v>42886</v>
      </c>
      <c r="E12" s="40">
        <v>8609</v>
      </c>
      <c r="F12" s="41">
        <v>144726.5</v>
      </c>
      <c r="G12" s="39"/>
      <c r="H12" s="40"/>
      <c r="I12" s="41"/>
      <c r="M12" s="38"/>
    </row>
    <row r="13" spans="1:13">
      <c r="A13" s="39">
        <v>42879</v>
      </c>
      <c r="B13" s="40">
        <v>8606</v>
      </c>
      <c r="C13" s="41">
        <v>13326.5</v>
      </c>
      <c r="D13" s="39">
        <v>42886</v>
      </c>
      <c r="E13" s="40">
        <v>8610</v>
      </c>
      <c r="F13" s="41">
        <v>20022</v>
      </c>
      <c r="G13" s="39"/>
      <c r="H13" s="40"/>
      <c r="I13" s="41"/>
      <c r="M13" s="38"/>
    </row>
    <row r="14" spans="1:13">
      <c r="A14" s="22"/>
      <c r="B14" s="23"/>
      <c r="C14" s="47">
        <f>SUM(C10:C13)</f>
        <v>188086.26</v>
      </c>
      <c r="F14" s="47">
        <f>SUM(F10:F13)</f>
        <v>438772.88</v>
      </c>
      <c r="I14" s="47">
        <f>SUM(I10:I13)</f>
        <v>39608.949999999997</v>
      </c>
      <c r="M14" s="38"/>
    </row>
    <row r="15" spans="1:13">
      <c r="A15" s="22"/>
      <c r="B15" s="23"/>
      <c r="C15" s="47"/>
      <c r="F15" s="17"/>
      <c r="I15" s="38"/>
      <c r="M15" s="38"/>
    </row>
    <row r="16" spans="1:13">
      <c r="A16" s="1" t="s">
        <v>4</v>
      </c>
      <c r="L16" s="16">
        <f>+B23+D23+F23+H23+I23</f>
        <v>0</v>
      </c>
      <c r="M16" s="38"/>
    </row>
    <row r="17" spans="1:14">
      <c r="A17" s="3" t="s">
        <v>8</v>
      </c>
      <c r="B17" s="3" t="s">
        <v>9</v>
      </c>
      <c r="C17" s="3" t="s">
        <v>8</v>
      </c>
      <c r="D17" s="3" t="s">
        <v>9</v>
      </c>
      <c r="E17" s="3" t="s">
        <v>8</v>
      </c>
      <c r="F17" s="3" t="s">
        <v>9</v>
      </c>
      <c r="G17" s="3" t="s">
        <v>8</v>
      </c>
      <c r="H17" s="3" t="s">
        <v>9</v>
      </c>
      <c r="I17" s="15"/>
      <c r="L17" s="2"/>
      <c r="M17" s="38"/>
    </row>
    <row r="18" spans="1:14">
      <c r="A18" s="56"/>
      <c r="B18" s="57"/>
      <c r="C18" s="56"/>
      <c r="D18" s="57"/>
      <c r="E18" s="56"/>
      <c r="F18" s="57"/>
      <c r="G18" s="56"/>
      <c r="H18" s="57"/>
      <c r="M18" s="38"/>
      <c r="N18" s="38"/>
    </row>
    <row r="19" spans="1:14">
      <c r="A19" s="56"/>
      <c r="B19" s="57"/>
      <c r="C19" s="56"/>
      <c r="D19" s="57"/>
      <c r="E19" s="56"/>
      <c r="F19" s="57"/>
      <c r="G19" s="56"/>
      <c r="H19" s="57"/>
      <c r="M19" s="38"/>
    </row>
    <row r="20" spans="1:14">
      <c r="A20" s="56"/>
      <c r="B20" s="57"/>
      <c r="C20" s="56"/>
      <c r="D20" s="57"/>
      <c r="E20" s="56"/>
      <c r="F20" s="57"/>
      <c r="G20" s="56"/>
      <c r="H20" s="57"/>
      <c r="I20" s="15"/>
      <c r="M20" s="38"/>
    </row>
    <row r="21" spans="1:14">
      <c r="A21" s="56"/>
      <c r="B21" s="57"/>
      <c r="C21" s="56"/>
      <c r="D21" s="57"/>
      <c r="E21" s="56"/>
      <c r="F21" s="57"/>
      <c r="G21" s="56"/>
      <c r="H21" s="57"/>
      <c r="I21" s="15"/>
      <c r="M21" s="38"/>
    </row>
    <row r="22" spans="1:14">
      <c r="A22" s="56"/>
      <c r="B22" s="57"/>
      <c r="C22" s="56"/>
      <c r="D22" s="57"/>
      <c r="E22" s="56"/>
      <c r="F22" s="57"/>
      <c r="G22" s="56"/>
      <c r="H22" s="57"/>
      <c r="I22" s="15"/>
      <c r="M22" s="38"/>
    </row>
    <row r="23" spans="1:14">
      <c r="A23" s="4"/>
      <c r="B23" s="20">
        <f>SUM(B18:B20)</f>
        <v>0</v>
      </c>
      <c r="C23" s="4"/>
      <c r="D23" s="20">
        <f>SUM(D18:D22)</f>
        <v>0</v>
      </c>
      <c r="F23" s="20">
        <f>SUM(F18:F19)</f>
        <v>0</v>
      </c>
      <c r="H23" s="61">
        <f>SUM(H18:H19)</f>
        <v>0</v>
      </c>
      <c r="I23" s="15"/>
      <c r="M23" s="38"/>
    </row>
    <row r="24" spans="1:14">
      <c r="I24" s="15"/>
      <c r="M24" s="38"/>
    </row>
    <row r="25" spans="1:14">
      <c r="A25" s="1" t="s">
        <v>5</v>
      </c>
      <c r="L25" s="16">
        <f>B30+D30</f>
        <v>0</v>
      </c>
      <c r="M25" s="38"/>
    </row>
    <row r="26" spans="1:14">
      <c r="A26" s="3" t="s">
        <v>8</v>
      </c>
      <c r="B26" s="3" t="s">
        <v>9</v>
      </c>
      <c r="C26" s="3" t="s">
        <v>8</v>
      </c>
      <c r="D26" s="3" t="s">
        <v>9</v>
      </c>
      <c r="M26" s="38"/>
    </row>
    <row r="27" spans="1:14">
      <c r="A27" s="56"/>
      <c r="B27" s="57"/>
      <c r="D27" s="57"/>
      <c r="M27" s="38"/>
    </row>
    <row r="28" spans="1:14">
      <c r="A28" s="56"/>
      <c r="B28" s="57"/>
      <c r="D28" s="57"/>
      <c r="M28" s="38"/>
    </row>
    <row r="29" spans="1:14">
      <c r="A29" s="56"/>
      <c r="B29" s="57"/>
      <c r="D29" s="57"/>
      <c r="M29" s="38"/>
    </row>
    <row r="30" spans="1:14">
      <c r="B30" s="20">
        <f>SUM(B27:B29)</f>
        <v>0</v>
      </c>
      <c r="D30" s="20">
        <f>SUM(D27:D29)</f>
        <v>0</v>
      </c>
      <c r="M30" s="38"/>
    </row>
    <row r="31" spans="1:14">
      <c r="A31" s="1" t="s">
        <v>6</v>
      </c>
      <c r="L31" s="16">
        <f>+B47+D47+F47+H47+J47</f>
        <v>1074966.57</v>
      </c>
      <c r="M31" s="38"/>
    </row>
    <row r="32" spans="1:14">
      <c r="A32" s="3" t="s">
        <v>8</v>
      </c>
      <c r="B32" s="3" t="s">
        <v>9</v>
      </c>
      <c r="C32" s="3" t="s">
        <v>8</v>
      </c>
      <c r="D32" s="3" t="s">
        <v>9</v>
      </c>
      <c r="E32" s="3" t="s">
        <v>8</v>
      </c>
      <c r="F32" s="3" t="s">
        <v>9</v>
      </c>
      <c r="G32" s="3" t="s">
        <v>8</v>
      </c>
      <c r="H32" s="3" t="s">
        <v>9</v>
      </c>
      <c r="I32" s="3" t="s">
        <v>8</v>
      </c>
      <c r="J32" s="3" t="s">
        <v>9</v>
      </c>
      <c r="M32" s="38"/>
    </row>
    <row r="33" spans="1:13">
      <c r="A33" s="8">
        <v>41383</v>
      </c>
      <c r="B33" s="59">
        <v>185.11</v>
      </c>
      <c r="C33" s="52">
        <v>42884</v>
      </c>
      <c r="D33" s="41">
        <v>4332.1099999999997</v>
      </c>
      <c r="E33" s="52">
        <v>42886</v>
      </c>
      <c r="F33" s="41">
        <v>132.63</v>
      </c>
      <c r="G33" s="52">
        <v>42886</v>
      </c>
      <c r="H33" s="41">
        <v>57620.800000000003</v>
      </c>
      <c r="I33" s="37"/>
      <c r="J33" s="15"/>
      <c r="M33" s="38"/>
    </row>
    <row r="34" spans="1:13">
      <c r="A34" s="8">
        <v>41383</v>
      </c>
      <c r="B34" s="59">
        <v>808.32</v>
      </c>
      <c r="C34" s="52">
        <v>42884</v>
      </c>
      <c r="D34" s="41">
        <v>12780.84</v>
      </c>
      <c r="E34" s="52">
        <v>42886</v>
      </c>
      <c r="F34" s="41">
        <v>30072.720000000001</v>
      </c>
      <c r="G34" s="52">
        <v>42886</v>
      </c>
      <c r="H34" s="41">
        <v>1311.72</v>
      </c>
      <c r="M34" s="38"/>
    </row>
    <row r="35" spans="1:13">
      <c r="A35" s="42">
        <v>42060</v>
      </c>
      <c r="B35" s="41">
        <v>71.33</v>
      </c>
      <c r="C35" s="52">
        <v>42885</v>
      </c>
      <c r="D35" s="41">
        <v>12501.74</v>
      </c>
      <c r="E35" s="52">
        <v>42886</v>
      </c>
      <c r="F35" s="41">
        <v>2058.8000000000002</v>
      </c>
      <c r="G35" s="52">
        <v>42886</v>
      </c>
      <c r="H35" s="41">
        <v>369.6</v>
      </c>
      <c r="M35" s="38"/>
    </row>
    <row r="36" spans="1:13">
      <c r="A36" s="52">
        <v>42181</v>
      </c>
      <c r="B36" s="41">
        <v>29.72</v>
      </c>
      <c r="C36" s="52">
        <v>42885</v>
      </c>
      <c r="D36" s="41">
        <v>44266.18</v>
      </c>
      <c r="E36" s="52">
        <v>42886</v>
      </c>
      <c r="F36" s="41">
        <v>395.05</v>
      </c>
      <c r="G36" s="52">
        <v>42886</v>
      </c>
      <c r="H36" s="41">
        <v>14823.84</v>
      </c>
      <c r="M36" s="38"/>
    </row>
    <row r="37" spans="1:13">
      <c r="A37" s="52">
        <v>42400</v>
      </c>
      <c r="B37" s="41">
        <v>0.59</v>
      </c>
      <c r="C37" s="52">
        <v>42885</v>
      </c>
      <c r="D37" s="41">
        <v>26598.76</v>
      </c>
      <c r="E37" s="52">
        <v>42886</v>
      </c>
      <c r="F37" s="41">
        <v>45246.07</v>
      </c>
      <c r="G37" s="52">
        <v>42886</v>
      </c>
      <c r="H37" s="41">
        <v>42921.47</v>
      </c>
      <c r="M37" s="38"/>
    </row>
    <row r="38" spans="1:13">
      <c r="A38" s="52">
        <v>42881</v>
      </c>
      <c r="B38" s="41">
        <v>16661.46</v>
      </c>
      <c r="C38" s="52">
        <v>42885</v>
      </c>
      <c r="D38" s="41">
        <v>59679.67</v>
      </c>
      <c r="E38" s="52">
        <v>42886</v>
      </c>
      <c r="F38" s="41">
        <v>533.04</v>
      </c>
      <c r="G38" s="52">
        <v>42886</v>
      </c>
      <c r="H38" s="41">
        <v>1861.55</v>
      </c>
      <c r="M38" s="38"/>
    </row>
    <row r="39" spans="1:13">
      <c r="A39" s="52">
        <v>42881</v>
      </c>
      <c r="B39" s="41">
        <v>14654.41</v>
      </c>
      <c r="C39" s="52">
        <v>42885</v>
      </c>
      <c r="D39" s="41">
        <v>25717.03</v>
      </c>
      <c r="E39" s="52">
        <v>42886</v>
      </c>
      <c r="F39" s="41">
        <v>17349.349999999999</v>
      </c>
      <c r="G39" s="52">
        <v>42886</v>
      </c>
      <c r="H39" s="41">
        <v>640.86</v>
      </c>
      <c r="I39" s="37"/>
      <c r="J39" s="41"/>
      <c r="M39" s="38"/>
    </row>
    <row r="40" spans="1:13">
      <c r="A40" s="52">
        <v>42884</v>
      </c>
      <c r="B40" s="41">
        <v>1479</v>
      </c>
      <c r="C40" s="52">
        <v>42885</v>
      </c>
      <c r="D40" s="41">
        <v>48056.58</v>
      </c>
      <c r="E40" s="52">
        <v>42886</v>
      </c>
      <c r="F40" s="41">
        <v>44438.77</v>
      </c>
      <c r="G40" s="52">
        <v>42886</v>
      </c>
      <c r="H40" s="41">
        <v>29112.87</v>
      </c>
      <c r="I40" s="37"/>
      <c r="J40" s="41"/>
      <c r="M40" s="38"/>
    </row>
    <row r="41" spans="1:13">
      <c r="A41" s="52">
        <v>42884</v>
      </c>
      <c r="B41" s="41">
        <v>20474.7</v>
      </c>
      <c r="C41" s="52">
        <v>42885</v>
      </c>
      <c r="D41" s="41">
        <v>10528.42</v>
      </c>
      <c r="E41" s="52">
        <v>42886</v>
      </c>
      <c r="F41" s="41">
        <v>668.28</v>
      </c>
      <c r="G41" s="52"/>
      <c r="H41" s="41"/>
      <c r="I41" s="37"/>
      <c r="J41" s="41"/>
      <c r="M41" s="38"/>
    </row>
    <row r="42" spans="1:13">
      <c r="A42" s="52">
        <v>42884</v>
      </c>
      <c r="B42" s="41">
        <v>400</v>
      </c>
      <c r="C42" s="52">
        <v>42885</v>
      </c>
      <c r="D42" s="41">
        <v>77751.13</v>
      </c>
      <c r="E42" s="52">
        <v>42886</v>
      </c>
      <c r="F42" s="41">
        <v>38284.620000000003</v>
      </c>
      <c r="G42" s="52"/>
      <c r="H42" s="41"/>
      <c r="I42" s="37"/>
      <c r="J42" s="41"/>
      <c r="M42" s="38"/>
    </row>
    <row r="43" spans="1:13">
      <c r="A43" s="52">
        <v>42884</v>
      </c>
      <c r="B43" s="41">
        <v>19015.849999999999</v>
      </c>
      <c r="C43" s="52">
        <v>42885</v>
      </c>
      <c r="D43" s="41">
        <v>15235.33</v>
      </c>
      <c r="E43" s="52">
        <v>42886</v>
      </c>
      <c r="F43" s="41">
        <v>22683.35</v>
      </c>
      <c r="G43" s="52"/>
      <c r="H43" s="41"/>
      <c r="I43" s="37"/>
      <c r="J43" s="41"/>
      <c r="M43" s="38"/>
    </row>
    <row r="44" spans="1:13">
      <c r="A44" s="52">
        <v>42884</v>
      </c>
      <c r="B44" s="41">
        <v>51221.120000000003</v>
      </c>
      <c r="C44" s="52">
        <v>42886</v>
      </c>
      <c r="D44" s="41">
        <v>9925.6299999999992</v>
      </c>
      <c r="E44" s="52">
        <v>42886</v>
      </c>
      <c r="F44" s="41">
        <v>47551.23</v>
      </c>
      <c r="G44" s="52"/>
      <c r="H44" s="41"/>
      <c r="I44" s="37"/>
      <c r="J44" s="41"/>
      <c r="M44" s="38"/>
    </row>
    <row r="45" spans="1:13">
      <c r="A45" s="52">
        <v>42884</v>
      </c>
      <c r="B45" s="41">
        <v>41748.44</v>
      </c>
      <c r="C45" s="52">
        <v>42886</v>
      </c>
      <c r="D45" s="41">
        <v>38858.97</v>
      </c>
      <c r="E45" s="52">
        <v>42886</v>
      </c>
      <c r="F45" s="41">
        <v>40807.03</v>
      </c>
      <c r="G45" s="52"/>
      <c r="H45" s="41"/>
      <c r="I45" s="37"/>
      <c r="J45" s="41"/>
      <c r="M45" s="38"/>
    </row>
    <row r="46" spans="1:13">
      <c r="A46" s="52">
        <v>42884</v>
      </c>
      <c r="B46" s="41">
        <v>64377.04</v>
      </c>
      <c r="C46" s="52">
        <v>42886</v>
      </c>
      <c r="D46" s="41">
        <v>608.41999999999996</v>
      </c>
      <c r="E46" s="52">
        <v>42886</v>
      </c>
      <c r="F46" s="41">
        <v>18115.02</v>
      </c>
      <c r="G46" s="52"/>
      <c r="H46" s="41"/>
      <c r="I46" s="37"/>
      <c r="J46" s="41"/>
      <c r="M46" s="38"/>
    </row>
    <row r="47" spans="1:13">
      <c r="A47" s="10"/>
      <c r="B47" s="46">
        <f>SUM(B33:B46)</f>
        <v>231127.09</v>
      </c>
      <c r="C47" s="10"/>
      <c r="D47" s="46">
        <f>SUM(D33:D46)</f>
        <v>386840.81</v>
      </c>
      <c r="E47" s="52"/>
      <c r="F47" s="46">
        <f>SUM(F33:F46)</f>
        <v>308335.96000000002</v>
      </c>
      <c r="H47" s="46">
        <f>SUM(H33:H46)</f>
        <v>148662.71000000002</v>
      </c>
      <c r="J47" s="54">
        <f>SUM(J33:J46)</f>
        <v>0</v>
      </c>
      <c r="M47" s="38"/>
    </row>
    <row r="48" spans="1:13">
      <c r="J48" s="15"/>
      <c r="M48" s="38"/>
    </row>
    <row r="49" spans="1:13">
      <c r="M49" s="38"/>
    </row>
    <row r="50" spans="1:13">
      <c r="A50" s="2" t="s">
        <v>7</v>
      </c>
      <c r="L50" s="17">
        <f>+L6+L8+L16-L25-L31</f>
        <v>1114134.6599999999</v>
      </c>
      <c r="M50" s="38"/>
    </row>
    <row r="51" spans="1:13">
      <c r="A51" s="2"/>
      <c r="L51" s="17"/>
      <c r="M51" s="38"/>
    </row>
    <row r="52" spans="1:13">
      <c r="A52" s="1" t="s">
        <v>27</v>
      </c>
      <c r="L52" s="17"/>
    </row>
    <row r="53" spans="1:13">
      <c r="A53" s="2"/>
      <c r="L53" s="38"/>
    </row>
    <row r="54" spans="1:13">
      <c r="A54" s="2"/>
      <c r="L54" s="38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M49"/>
  <sheetViews>
    <sheetView zoomScaleNormal="100" workbookViewId="0">
      <selection activeCell="F27" sqref="F27"/>
    </sheetView>
  </sheetViews>
  <sheetFormatPr baseColWidth="10" defaultRowHeight="10.5"/>
  <cols>
    <col min="1" max="1" width="11.42578125" style="1"/>
    <col min="2" max="2" width="12.28515625" style="1" bestFit="1" customWidth="1"/>
    <col min="3" max="3" width="11.42578125" style="1"/>
    <col min="4" max="4" width="12" style="1" customWidth="1"/>
    <col min="5" max="5" width="9" style="1" bestFit="1" customWidth="1"/>
    <col min="6" max="6" width="12.28515625" style="1" bestFit="1" customWidth="1"/>
    <col min="7" max="7" width="9" style="1" bestFit="1" customWidth="1"/>
    <col min="8" max="8" width="12.28515625" style="1" bestFit="1" customWidth="1"/>
    <col min="9" max="9" width="9" style="1" bestFit="1" customWidth="1"/>
    <col min="10" max="10" width="12.28515625" style="1" bestFit="1" customWidth="1"/>
    <col min="11" max="11" width="11.28515625" style="1" bestFit="1" customWidth="1"/>
    <col min="12" max="12" width="14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973.59</v>
      </c>
    </row>
    <row r="8" spans="1:12">
      <c r="A8" s="1" t="s">
        <v>3</v>
      </c>
      <c r="L8" s="25">
        <f>+C13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53"/>
    </row>
    <row r="11" spans="1:12">
      <c r="A11" s="7"/>
      <c r="B11" s="23"/>
      <c r="C11" s="53"/>
    </row>
    <row r="12" spans="1:12">
      <c r="A12" s="7"/>
      <c r="B12" s="23"/>
      <c r="C12" s="21"/>
    </row>
    <row r="13" spans="1:12">
      <c r="A13" s="22"/>
      <c r="B13" s="23"/>
      <c r="C13" s="21">
        <f>SUM(C10:C12)</f>
        <v>0</v>
      </c>
    </row>
    <row r="14" spans="1:12">
      <c r="A14" s="1" t="s">
        <v>4</v>
      </c>
      <c r="L14" s="16">
        <f>+B18+D18+F18</f>
        <v>0</v>
      </c>
    </row>
    <row r="15" spans="1:12">
      <c r="A15" s="3" t="s">
        <v>8</v>
      </c>
      <c r="B15" s="3" t="s">
        <v>9</v>
      </c>
      <c r="C15" s="3" t="s">
        <v>8</v>
      </c>
      <c r="D15" s="3" t="s">
        <v>9</v>
      </c>
      <c r="L15" s="2"/>
    </row>
    <row r="16" spans="1:12">
      <c r="A16" s="7"/>
      <c r="B16" s="12"/>
      <c r="C16" s="19"/>
      <c r="D16" s="12"/>
      <c r="E16" s="9"/>
      <c r="F16" s="9"/>
    </row>
    <row r="17" spans="1:12">
      <c r="A17" s="7"/>
      <c r="B17" s="6"/>
      <c r="C17" s="7"/>
      <c r="D17" s="6"/>
    </row>
    <row r="18" spans="1:12">
      <c r="A18" s="4"/>
      <c r="B18" s="20">
        <f>SUM(B16:B17)</f>
        <v>0</v>
      </c>
      <c r="C18" s="4"/>
      <c r="D18" s="20">
        <f>SUM(D16:D16)</f>
        <v>0</v>
      </c>
      <c r="F18" s="20">
        <f>SUM(F16:F16)</f>
        <v>0</v>
      </c>
    </row>
    <row r="21" spans="1:12">
      <c r="A21" s="1" t="s">
        <v>5</v>
      </c>
      <c r="L21" s="15">
        <v>0</v>
      </c>
    </row>
    <row r="25" spans="1:12">
      <c r="A25" s="1" t="s">
        <v>6</v>
      </c>
      <c r="L25" s="16">
        <f>+B40+D40+F40+H40+J40+K40</f>
        <v>973.58999999999992</v>
      </c>
    </row>
    <row r="26" spans="1:12">
      <c r="A26" s="3" t="s">
        <v>8</v>
      </c>
      <c r="B26" s="3" t="s">
        <v>9</v>
      </c>
      <c r="C26" s="3" t="s">
        <v>8</v>
      </c>
      <c r="D26" s="3" t="s">
        <v>9</v>
      </c>
      <c r="E26" s="3" t="s">
        <v>8</v>
      </c>
      <c r="F26" s="3" t="s">
        <v>9</v>
      </c>
      <c r="G26" s="3" t="s">
        <v>8</v>
      </c>
      <c r="H26" s="3" t="s">
        <v>9</v>
      </c>
      <c r="I26" s="3"/>
      <c r="J26" s="3"/>
      <c r="K26" s="3"/>
    </row>
    <row r="27" spans="1:12">
      <c r="A27" s="44">
        <v>40872</v>
      </c>
      <c r="B27" s="36">
        <v>552.13</v>
      </c>
      <c r="C27" s="33"/>
      <c r="D27" s="34"/>
      <c r="E27" s="33"/>
      <c r="F27" s="45"/>
      <c r="G27" s="33"/>
      <c r="H27" s="41"/>
      <c r="I27" s="33"/>
      <c r="J27" s="45"/>
      <c r="K27" s="15"/>
    </row>
    <row r="28" spans="1:12">
      <c r="A28" s="33">
        <v>41281</v>
      </c>
      <c r="B28" s="34">
        <v>421.46</v>
      </c>
      <c r="C28" s="33"/>
      <c r="D28" s="34"/>
      <c r="E28" s="33"/>
      <c r="F28" s="45"/>
      <c r="G28" s="33"/>
      <c r="H28" s="41"/>
      <c r="I28" s="33"/>
      <c r="J28" s="45"/>
      <c r="K28" s="15"/>
    </row>
    <row r="29" spans="1:12">
      <c r="A29" s="33"/>
      <c r="B29" s="36"/>
      <c r="C29" s="33"/>
      <c r="D29" s="34"/>
      <c r="E29" s="33"/>
      <c r="F29" s="15"/>
      <c r="G29" s="33"/>
      <c r="H29" s="41"/>
      <c r="I29" s="33"/>
      <c r="J29" s="45"/>
      <c r="K29" s="15"/>
    </row>
    <row r="30" spans="1:12">
      <c r="A30" s="33"/>
      <c r="B30" s="34"/>
      <c r="C30" s="33"/>
      <c r="D30" s="34"/>
      <c r="E30" s="33"/>
      <c r="F30" s="15"/>
      <c r="G30" s="33"/>
      <c r="H30" s="41"/>
      <c r="I30" s="33"/>
      <c r="J30" s="45"/>
      <c r="K30" s="15"/>
    </row>
    <row r="31" spans="1:12">
      <c r="A31" s="33"/>
      <c r="B31" s="34"/>
      <c r="C31" s="33"/>
      <c r="D31" s="34"/>
      <c r="E31" s="33"/>
      <c r="F31" s="15"/>
      <c r="G31" s="33"/>
      <c r="H31" s="41"/>
      <c r="I31" s="33"/>
      <c r="J31" s="41"/>
      <c r="K31" s="15"/>
    </row>
    <row r="32" spans="1:12">
      <c r="A32" s="33"/>
      <c r="B32" s="34"/>
      <c r="C32" s="33"/>
      <c r="D32" s="34"/>
      <c r="E32" s="33"/>
      <c r="F32" s="15"/>
      <c r="G32" s="33"/>
      <c r="H32" s="41"/>
      <c r="I32" s="33"/>
      <c r="J32" s="41"/>
      <c r="K32" s="15"/>
    </row>
    <row r="33" spans="1:13">
      <c r="A33" s="33"/>
      <c r="B33" s="34"/>
      <c r="C33" s="33"/>
      <c r="D33" s="41"/>
      <c r="E33" s="33"/>
      <c r="F33" s="15"/>
      <c r="G33" s="33"/>
      <c r="H33" s="41"/>
      <c r="I33" s="33"/>
      <c r="J33" s="41"/>
      <c r="K33" s="15"/>
    </row>
    <row r="34" spans="1:13">
      <c r="A34" s="33"/>
      <c r="B34" s="34"/>
      <c r="C34" s="33"/>
      <c r="D34" s="15"/>
      <c r="E34" s="33"/>
      <c r="F34" s="15"/>
      <c r="G34" s="33"/>
      <c r="H34" s="41"/>
      <c r="I34" s="33"/>
      <c r="J34" s="41"/>
      <c r="K34" s="15"/>
    </row>
    <row r="35" spans="1:13">
      <c r="A35" s="33"/>
      <c r="B35" s="34"/>
      <c r="C35" s="33"/>
      <c r="D35" s="45"/>
      <c r="E35" s="33"/>
      <c r="F35" s="15"/>
      <c r="G35" s="33"/>
      <c r="H35" s="41"/>
      <c r="I35" s="33"/>
      <c r="J35" s="41"/>
      <c r="K35" s="15"/>
    </row>
    <row r="36" spans="1:13">
      <c r="A36" s="33"/>
      <c r="B36" s="34"/>
      <c r="C36" s="33"/>
      <c r="D36" s="45"/>
      <c r="E36" s="33"/>
      <c r="F36" s="15"/>
      <c r="G36" s="33"/>
      <c r="H36" s="45"/>
      <c r="I36" s="33"/>
      <c r="J36" s="41"/>
      <c r="K36" s="15"/>
    </row>
    <row r="37" spans="1:13">
      <c r="A37" s="33"/>
      <c r="B37" s="34"/>
      <c r="C37" s="33"/>
      <c r="D37" s="45"/>
      <c r="E37" s="33"/>
      <c r="F37" s="15"/>
      <c r="G37" s="33"/>
      <c r="H37" s="45"/>
      <c r="I37" s="33"/>
      <c r="J37" s="41"/>
      <c r="K37" s="15"/>
    </row>
    <row r="38" spans="1:13">
      <c r="A38" s="33"/>
      <c r="B38" s="34"/>
      <c r="C38" s="33"/>
      <c r="D38" s="45"/>
      <c r="E38" s="33"/>
      <c r="F38" s="15"/>
      <c r="G38" s="33"/>
      <c r="H38" s="45"/>
      <c r="I38" s="33"/>
      <c r="J38" s="41"/>
      <c r="K38" s="15"/>
    </row>
    <row r="39" spans="1:13">
      <c r="A39" s="33"/>
      <c r="C39" s="33"/>
      <c r="D39" s="34"/>
      <c r="E39" s="33"/>
      <c r="F39" s="41"/>
      <c r="G39" s="33"/>
      <c r="H39" s="45"/>
      <c r="I39" s="33"/>
      <c r="J39" s="41"/>
      <c r="K39" s="15"/>
    </row>
    <row r="40" spans="1:13">
      <c r="A40" s="10"/>
      <c r="B40" s="46">
        <f>SUM(B27:B39)</f>
        <v>973.58999999999992</v>
      </c>
      <c r="C40" s="10"/>
      <c r="D40" s="46">
        <f>SUM(D27:D38)</f>
        <v>0</v>
      </c>
      <c r="F40" s="46">
        <f>SUM(F27:F38)</f>
        <v>0</v>
      </c>
      <c r="H40" s="46">
        <f>SUM(H27:H36)</f>
        <v>0</v>
      </c>
      <c r="J40" s="46"/>
      <c r="K40" s="54"/>
    </row>
    <row r="43" spans="1:13">
      <c r="A43" s="2" t="s">
        <v>7</v>
      </c>
      <c r="L43" s="17">
        <f>+L6+L8+L14-L21-L25</f>
        <v>0</v>
      </c>
      <c r="M43" s="38"/>
    </row>
    <row r="44" spans="1:13">
      <c r="A44" s="2"/>
      <c r="L44" s="17"/>
    </row>
    <row r="45" spans="1:13">
      <c r="A45" s="1" t="s">
        <v>27</v>
      </c>
      <c r="L45" s="17"/>
    </row>
    <row r="46" spans="1:13">
      <c r="A46" s="2"/>
      <c r="L46" s="17"/>
    </row>
    <row r="47" spans="1:13">
      <c r="A47" s="2"/>
      <c r="L47" s="17"/>
    </row>
    <row r="48" spans="1:13">
      <c r="A48" s="2"/>
      <c r="L48" s="17"/>
    </row>
    <row r="49" spans="1:12">
      <c r="A49" s="2"/>
      <c r="L49" s="17"/>
    </row>
  </sheetData>
  <mergeCells count="4">
    <mergeCell ref="A1:L1"/>
    <mergeCell ref="A2:L2"/>
    <mergeCell ref="A3:L3"/>
    <mergeCell ref="A4:L4"/>
  </mergeCells>
  <pageMargins left="0.21" right="0.17" top="0.3" bottom="0.17" header="0.15748031496062992" footer="0.17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N56"/>
  <sheetViews>
    <sheetView workbookViewId="0">
      <selection activeCell="F27" sqref="F27"/>
    </sheetView>
  </sheetViews>
  <sheetFormatPr baseColWidth="10" defaultRowHeight="10.5"/>
  <cols>
    <col min="1" max="9" width="11.42578125" style="1"/>
    <col min="10" max="10" width="12.42578125" style="1" customWidth="1"/>
    <col min="11" max="11" width="11.42578125" style="1"/>
    <col min="12" max="12" width="13.7109375" style="1" bestFit="1" customWidth="1"/>
    <col min="13" max="16384" width="11.42578125" style="1"/>
  </cols>
  <sheetData>
    <row r="1" spans="1:12" s="14" customFormat="1" ht="14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14" customFormat="1" ht="14.25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4" customFormat="1" ht="14.25">
      <c r="A3" s="62" t="str">
        <f>+'SERFIN 8974'!A3:J3</f>
        <v>AL 31 DE MAYO DE 2017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4" customFormat="1" ht="14.25">
      <c r="A4" s="62">
        <f>+'SERFIN 8974'!A4:L4</f>
        <v>14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6" spans="1:12">
      <c r="A6" s="2" t="s">
        <v>2</v>
      </c>
      <c r="L6" s="13">
        <v>149189.34</v>
      </c>
    </row>
    <row r="8" spans="1:12">
      <c r="A8" s="1" t="s">
        <v>3</v>
      </c>
      <c r="L8" s="25">
        <f>+C12</f>
        <v>0</v>
      </c>
    </row>
    <row r="9" spans="1:12">
      <c r="A9" s="22" t="s">
        <v>8</v>
      </c>
      <c r="B9" s="23" t="s">
        <v>16</v>
      </c>
      <c r="C9" s="21" t="s">
        <v>9</v>
      </c>
    </row>
    <row r="10" spans="1:12">
      <c r="A10" s="7"/>
      <c r="B10" s="23"/>
      <c r="C10" s="21"/>
    </row>
    <row r="11" spans="1:12">
      <c r="A11" s="7"/>
      <c r="B11" s="23"/>
      <c r="C11" s="21"/>
    </row>
    <row r="12" spans="1:12">
      <c r="A12" s="22"/>
      <c r="B12" s="23"/>
      <c r="C12" s="21">
        <f>SUM(C10:C10)</f>
        <v>0</v>
      </c>
    </row>
    <row r="13" spans="1:12">
      <c r="A13" s="1" t="s">
        <v>4</v>
      </c>
      <c r="L13" s="16">
        <f>+B22+D22+F22+H22+J22</f>
        <v>0.03</v>
      </c>
    </row>
    <row r="14" spans="1:12">
      <c r="A14" s="3" t="s">
        <v>8</v>
      </c>
      <c r="B14" s="3" t="s">
        <v>9</v>
      </c>
      <c r="C14" s="3" t="s">
        <v>8</v>
      </c>
      <c r="D14" s="3" t="s">
        <v>9</v>
      </c>
      <c r="E14" s="3" t="s">
        <v>8</v>
      </c>
      <c r="F14" s="3" t="s">
        <v>9</v>
      </c>
      <c r="G14" s="3" t="s">
        <v>8</v>
      </c>
      <c r="H14" s="3" t="s">
        <v>9</v>
      </c>
      <c r="I14" s="3" t="s">
        <v>8</v>
      </c>
      <c r="J14" s="3" t="s">
        <v>9</v>
      </c>
      <c r="L14" s="2"/>
    </row>
    <row r="15" spans="1:12">
      <c r="A15" s="42">
        <v>42885</v>
      </c>
      <c r="B15" s="41">
        <v>0.03</v>
      </c>
      <c r="C15" s="42"/>
      <c r="D15" s="15"/>
      <c r="E15" s="42"/>
      <c r="F15" s="15"/>
      <c r="G15" s="42"/>
      <c r="H15" s="15"/>
      <c r="I15" s="42"/>
      <c r="J15" s="15"/>
      <c r="L15" s="2"/>
    </row>
    <row r="16" spans="1:12">
      <c r="A16" s="42"/>
      <c r="B16" s="15"/>
      <c r="C16" s="42"/>
      <c r="D16" s="15"/>
      <c r="E16" s="42"/>
      <c r="F16" s="15"/>
      <c r="G16" s="42"/>
      <c r="H16" s="41"/>
      <c r="I16" s="42"/>
      <c r="J16" s="15"/>
      <c r="L16" s="2"/>
    </row>
    <row r="17" spans="1:14">
      <c r="A17" s="42"/>
      <c r="B17" s="15"/>
      <c r="C17" s="42"/>
      <c r="D17" s="15"/>
      <c r="E17" s="42"/>
      <c r="F17" s="15"/>
      <c r="G17" s="42"/>
      <c r="H17" s="15"/>
      <c r="I17" s="42"/>
      <c r="J17" s="15"/>
      <c r="L17" s="2"/>
    </row>
    <row r="18" spans="1:14">
      <c r="A18" s="42"/>
      <c r="B18" s="15"/>
      <c r="C18" s="42"/>
      <c r="D18" s="15"/>
      <c r="E18" s="42"/>
      <c r="F18" s="15"/>
      <c r="G18" s="42"/>
      <c r="H18" s="15"/>
      <c r="I18" s="42"/>
      <c r="J18" s="15"/>
      <c r="L18" s="2"/>
    </row>
    <row r="19" spans="1:14">
      <c r="A19" s="42"/>
      <c r="B19" s="15"/>
      <c r="C19" s="42"/>
      <c r="D19" s="15"/>
      <c r="E19" s="42"/>
      <c r="F19" s="15"/>
      <c r="G19" s="42"/>
      <c r="H19" s="15"/>
      <c r="I19" s="42"/>
      <c r="J19" s="15"/>
    </row>
    <row r="20" spans="1:14">
      <c r="A20" s="42"/>
      <c r="B20" s="15"/>
      <c r="C20" s="42"/>
      <c r="D20" s="15"/>
      <c r="E20" s="42"/>
      <c r="F20" s="15"/>
      <c r="G20" s="42"/>
      <c r="H20" s="15"/>
      <c r="I20" s="42"/>
      <c r="J20" s="15"/>
    </row>
    <row r="21" spans="1:14">
      <c r="A21" s="42"/>
      <c r="B21" s="15"/>
      <c r="C21" s="42"/>
      <c r="D21" s="15"/>
      <c r="E21" s="42"/>
      <c r="F21" s="15"/>
      <c r="G21" s="42"/>
      <c r="H21" s="15"/>
      <c r="I21" s="42"/>
      <c r="J21" s="15"/>
    </row>
    <row r="22" spans="1:14">
      <c r="A22" s="4"/>
      <c r="B22" s="20">
        <f>SUM(B15:B21)</f>
        <v>0.03</v>
      </c>
      <c r="C22" s="4"/>
      <c r="D22" s="20">
        <f>SUM(D15:D21)</f>
        <v>0</v>
      </c>
      <c r="F22" s="20">
        <f>SUM(F15:F21)</f>
        <v>0</v>
      </c>
      <c r="H22" s="20">
        <f>SUM(H15:H21)</f>
        <v>0</v>
      </c>
      <c r="J22" s="20">
        <f>SUM(J15:J21)</f>
        <v>0</v>
      </c>
    </row>
    <row r="24" spans="1:14">
      <c r="A24" s="1" t="s">
        <v>5</v>
      </c>
      <c r="L24" s="25">
        <f>+B26+B27</f>
        <v>475.71</v>
      </c>
      <c r="N24" s="15"/>
    </row>
    <row r="25" spans="1:14">
      <c r="A25" s="22" t="s">
        <v>8</v>
      </c>
      <c r="B25" s="21" t="s">
        <v>9</v>
      </c>
      <c r="N25" s="15"/>
    </row>
    <row r="26" spans="1:14">
      <c r="A26" s="7">
        <v>41332</v>
      </c>
      <c r="B26" s="28">
        <v>475.71</v>
      </c>
      <c r="N26" s="15"/>
    </row>
    <row r="27" spans="1:14">
      <c r="A27" s="7"/>
      <c r="N27" s="15"/>
    </row>
    <row r="28" spans="1:14">
      <c r="N28" s="15"/>
    </row>
    <row r="29" spans="1:14">
      <c r="A29" s="1" t="s">
        <v>6</v>
      </c>
      <c r="L29" s="16">
        <f>+B39+D39+F39+H39+J39</f>
        <v>6016.57</v>
      </c>
      <c r="N29" s="15"/>
    </row>
    <row r="30" spans="1:14">
      <c r="A30" s="3" t="s">
        <v>8</v>
      </c>
      <c r="B30" s="3" t="s">
        <v>9</v>
      </c>
      <c r="C30" s="3" t="s">
        <v>8</v>
      </c>
      <c r="D30" s="3" t="s">
        <v>9</v>
      </c>
      <c r="E30" s="3" t="s">
        <v>8</v>
      </c>
      <c r="F30" s="3" t="s">
        <v>9</v>
      </c>
      <c r="G30" s="3" t="s">
        <v>8</v>
      </c>
      <c r="H30" s="3" t="s">
        <v>9</v>
      </c>
      <c r="I30" s="3" t="s">
        <v>8</v>
      </c>
      <c r="J30" s="3" t="s">
        <v>9</v>
      </c>
      <c r="N30" s="15"/>
    </row>
    <row r="31" spans="1:14">
      <c r="A31" s="31">
        <v>40896</v>
      </c>
      <c r="B31" s="30">
        <v>171.26</v>
      </c>
      <c r="C31" s="42"/>
      <c r="D31" s="15"/>
      <c r="E31" s="42"/>
      <c r="F31" s="42"/>
      <c r="G31" s="42"/>
      <c r="H31" s="42"/>
      <c r="I31" s="42"/>
      <c r="J31" s="42"/>
      <c r="N31" s="15"/>
    </row>
    <row r="32" spans="1:14">
      <c r="A32" s="8">
        <v>40966</v>
      </c>
      <c r="B32" s="30">
        <v>1840.33</v>
      </c>
      <c r="C32" s="42"/>
      <c r="D32" s="15"/>
      <c r="E32" s="42"/>
      <c r="F32" s="42"/>
      <c r="G32" s="42"/>
      <c r="H32" s="42"/>
      <c r="I32" s="42"/>
      <c r="J32" s="42"/>
      <c r="N32" s="15"/>
    </row>
    <row r="33" spans="1:14">
      <c r="A33" s="8">
        <v>40967</v>
      </c>
      <c r="B33" s="30">
        <v>2336.61</v>
      </c>
      <c r="C33" s="42"/>
      <c r="D33" s="15"/>
      <c r="E33" s="42"/>
      <c r="F33" s="42"/>
      <c r="G33" s="42"/>
      <c r="H33" s="42"/>
      <c r="I33" s="42"/>
      <c r="J33" s="42"/>
      <c r="N33" s="15"/>
    </row>
    <row r="34" spans="1:14">
      <c r="A34" s="7">
        <v>40968</v>
      </c>
      <c r="B34" s="30">
        <v>868.85</v>
      </c>
      <c r="C34" s="42"/>
      <c r="D34" s="15"/>
      <c r="E34" s="42"/>
      <c r="F34" s="42"/>
      <c r="G34" s="42"/>
      <c r="H34" s="42"/>
      <c r="I34" s="42"/>
      <c r="J34" s="42"/>
      <c r="N34" s="15"/>
    </row>
    <row r="35" spans="1:14">
      <c r="A35" s="7">
        <v>40981</v>
      </c>
      <c r="B35" s="30">
        <v>95.32</v>
      </c>
      <c r="C35" s="42"/>
      <c r="D35" s="15"/>
      <c r="E35" s="42"/>
      <c r="F35" s="42"/>
      <c r="G35" s="42"/>
      <c r="H35" s="42"/>
      <c r="I35" s="42"/>
      <c r="J35" s="34"/>
      <c r="N35" s="15"/>
    </row>
    <row r="36" spans="1:14">
      <c r="A36" s="7">
        <v>40982</v>
      </c>
      <c r="B36" s="30">
        <v>123</v>
      </c>
      <c r="C36" s="42"/>
      <c r="D36" s="34"/>
      <c r="E36" s="42"/>
      <c r="F36" s="42"/>
      <c r="G36" s="42"/>
      <c r="H36" s="42"/>
      <c r="I36" s="42"/>
      <c r="J36" s="34"/>
      <c r="N36" s="15"/>
    </row>
    <row r="37" spans="1:14">
      <c r="A37" s="7">
        <v>41200</v>
      </c>
      <c r="B37" s="30">
        <v>581.20000000000005</v>
      </c>
      <c r="C37" s="42"/>
      <c r="D37" s="42"/>
      <c r="E37" s="42"/>
      <c r="F37" s="42"/>
      <c r="G37" s="42"/>
      <c r="H37" s="42"/>
      <c r="I37" s="42"/>
      <c r="J37" s="34"/>
      <c r="N37" s="15"/>
    </row>
    <row r="38" spans="1:14">
      <c r="A38" s="7"/>
      <c r="B38" s="6"/>
      <c r="C38" s="42"/>
      <c r="D38" s="42"/>
      <c r="E38" s="42"/>
      <c r="F38" s="42"/>
      <c r="G38" s="42"/>
      <c r="H38" s="42"/>
      <c r="I38" s="42"/>
      <c r="J38" s="34"/>
      <c r="N38" s="15"/>
    </row>
    <row r="39" spans="1:14">
      <c r="A39" s="10"/>
      <c r="B39" s="46">
        <f>SUM(B31:B37)</f>
        <v>6016.57</v>
      </c>
      <c r="C39" s="10"/>
      <c r="D39" s="46">
        <f>SUM(D31:D38)</f>
        <v>0</v>
      </c>
      <c r="F39" s="46">
        <f>SUM(F31:F38)</f>
        <v>0</v>
      </c>
      <c r="H39" s="46">
        <f>SUM(H31:H38)</f>
        <v>0</v>
      </c>
      <c r="J39" s="46">
        <f>SUM(J31:J38)</f>
        <v>0</v>
      </c>
      <c r="N39" s="15"/>
    </row>
    <row r="40" spans="1:14">
      <c r="N40" s="15"/>
    </row>
    <row r="41" spans="1:14">
      <c r="N41" s="15"/>
    </row>
    <row r="42" spans="1:14">
      <c r="A42" s="2" t="s">
        <v>7</v>
      </c>
      <c r="L42" s="17">
        <f>+L6+L8+L13-L24-L29</f>
        <v>142697.09</v>
      </c>
      <c r="N42" s="15"/>
    </row>
    <row r="43" spans="1:14">
      <c r="A43" s="2"/>
      <c r="L43" s="17"/>
      <c r="N43" s="15"/>
    </row>
    <row r="44" spans="1:14">
      <c r="A44" s="1" t="s">
        <v>27</v>
      </c>
      <c r="L44" s="17"/>
      <c r="N44" s="15"/>
    </row>
    <row r="45" spans="1:14">
      <c r="A45" s="2"/>
      <c r="L45" s="17"/>
      <c r="N45" s="15"/>
    </row>
    <row r="46" spans="1:14">
      <c r="A46" s="2"/>
      <c r="L46" s="17"/>
      <c r="N46" s="15"/>
    </row>
    <row r="47" spans="1:14">
      <c r="A47" s="2"/>
      <c r="L47" s="17"/>
      <c r="N47" s="15"/>
    </row>
    <row r="48" spans="1:14">
      <c r="A48" s="2"/>
      <c r="L48" s="17"/>
      <c r="N48" s="15"/>
    </row>
    <row r="49" spans="14:14">
      <c r="N49" s="15"/>
    </row>
    <row r="50" spans="14:14">
      <c r="N50" s="15"/>
    </row>
    <row r="51" spans="14:14">
      <c r="N51" s="15"/>
    </row>
    <row r="52" spans="14:14">
      <c r="N52" s="15"/>
    </row>
    <row r="53" spans="14:14">
      <c r="N53" s="25"/>
    </row>
    <row r="54" spans="14:14">
      <c r="N54" s="15"/>
    </row>
    <row r="55" spans="14:14">
      <c r="N55" s="15"/>
    </row>
    <row r="56" spans="14:14">
      <c r="N56" s="15"/>
    </row>
  </sheetData>
  <mergeCells count="4">
    <mergeCell ref="A1:L1"/>
    <mergeCell ref="A2:L2"/>
    <mergeCell ref="A3:L3"/>
    <mergeCell ref="A4:L4"/>
  </mergeCells>
  <pageMargins left="0.62992125984251968" right="0.35433070866141736" top="0.43307086614173229" bottom="0.55118110236220474" header="0.15748031496062992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SERFIN 8974</vt:lpstr>
      <vt:lpstr>BANORTE 0846</vt:lpstr>
      <vt:lpstr>BANORTE 1044</vt:lpstr>
      <vt:lpstr>BANORTE 1537</vt:lpstr>
      <vt:lpstr>BANORTE 8931</vt:lpstr>
      <vt:lpstr>BANORTE 9995</vt:lpstr>
      <vt:lpstr>BANREGIO 3810010</vt:lpstr>
      <vt:lpstr>BANREGIO 7280011</vt:lpstr>
      <vt:lpstr>SERFIN 1607</vt:lpstr>
      <vt:lpstr>BNMX 8887(CAN)</vt:lpstr>
      <vt:lpstr>BANORTE 2583</vt:lpstr>
      <vt:lpstr>BANORTE 2501</vt:lpstr>
      <vt:lpstr>MONEX 580(CAN)</vt:lpstr>
      <vt:lpstr>BANORTE 5044(CAN)</vt:lpstr>
      <vt:lpstr>HSBC 321(CAN)</vt:lpstr>
      <vt:lpstr>BANREGIO 0015</vt:lpstr>
      <vt:lpstr>BANREGIO 023(CAN)</vt:lpstr>
      <vt:lpstr>BANORTE 9524</vt:lpstr>
      <vt:lpstr>BANORTE 5944(CAN)</vt:lpstr>
      <vt:lpstr>'BANREGIO 3810010'!Área_de_impresión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2017-06-19T18:04:52Z</cp:lastPrinted>
  <dcterms:created xsi:type="dcterms:W3CDTF">2013-08-19T15:25:09Z</dcterms:created>
  <dcterms:modified xsi:type="dcterms:W3CDTF">2017-07-05T21:56:48Z</dcterms:modified>
</cp:coreProperties>
</file>