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 activeTab="2"/>
  </bookViews>
  <sheets>
    <sheet name="SERFIN 8974" sheetId="1" r:id="rId1"/>
    <sheet name="BANORTE 0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22" r:id="rId7"/>
    <sheet name="BANREGIO 7280011" sheetId="10" r:id="rId8"/>
    <sheet name="SERFIN 1607" sheetId="11" r:id="rId9"/>
    <sheet name="BNMX 8887(CAN)" sheetId="12" r:id="rId10"/>
    <sheet name="BANORTE 2583" sheetId="13" r:id="rId11"/>
    <sheet name="BANORTE 2501" sheetId="14" r:id="rId12"/>
    <sheet name="MONEX 580(CAN)" sheetId="15" r:id="rId13"/>
    <sheet name="BANORTE 5044(CAN)" sheetId="16" r:id="rId14"/>
    <sheet name="HSBC 321(CAN)" sheetId="17" r:id="rId15"/>
    <sheet name="BANREGIO 0015" sheetId="18" r:id="rId16"/>
    <sheet name="BANREGIO 023(CAN)" sheetId="19" r:id="rId17"/>
    <sheet name="BANORTE 9524" sheetId="20" r:id="rId18"/>
    <sheet name="BANORTE 5944(CAN)" sheetId="21" r:id="rId19"/>
  </sheets>
  <externalReferences>
    <externalReference r:id="rId20"/>
  </externalReferences>
  <definedNames>
    <definedName name="_xlnm.Print_Area" localSheetId="6">'BANREGIO 3810010'!$A$1:$M$61</definedName>
  </definedNames>
  <calcPr calcId="125725"/>
</workbook>
</file>

<file path=xl/calcChain.xml><?xml version="1.0" encoding="utf-8"?>
<calcChain xmlns="http://schemas.openxmlformats.org/spreadsheetml/2006/main">
  <c r="J47" i="22"/>
  <c r="H47"/>
  <c r="F47"/>
  <c r="D47"/>
  <c r="B47"/>
  <c r="L31" s="1"/>
  <c r="D30"/>
  <c r="B30"/>
  <c r="L25" s="1"/>
  <c r="H23"/>
  <c r="F23"/>
  <c r="D23"/>
  <c r="B23"/>
  <c r="L16" s="1"/>
  <c r="I14"/>
  <c r="F14"/>
  <c r="C14"/>
  <c r="L8" s="1"/>
  <c r="A4"/>
  <c r="A3"/>
  <c r="J40" i="5"/>
  <c r="H40"/>
  <c r="F40"/>
  <c r="D40"/>
  <c r="L23" i="1"/>
  <c r="L24" i="11"/>
  <c r="D23" i="4"/>
  <c r="L50" i="22" l="1"/>
  <c r="B25" i="18" l="1"/>
  <c r="L21" s="1"/>
  <c r="I16" i="5"/>
  <c r="D31"/>
  <c r="B31"/>
  <c r="D31" i="4"/>
  <c r="F31"/>
  <c r="B31"/>
  <c r="H40" i="10"/>
  <c r="L26" i="4" l="1"/>
  <c r="L27" i="5"/>
  <c r="F13" i="4"/>
  <c r="C12" i="12"/>
  <c r="J39" i="11" l="1"/>
  <c r="H39"/>
  <c r="F39"/>
  <c r="D39"/>
  <c r="F34" i="1" l="1"/>
  <c r="H20"/>
  <c r="B40" i="5"/>
  <c r="L33" s="1"/>
  <c r="B23" i="4"/>
  <c r="C13" l="1"/>
  <c r="L8" s="1"/>
  <c r="F24" i="5" l="1"/>
  <c r="D24"/>
  <c r="C13" i="1"/>
  <c r="L8" s="1"/>
  <c r="H44" i="4" l="1"/>
  <c r="F44"/>
  <c r="B40" i="10" l="1"/>
  <c r="F40" l="1"/>
  <c r="D40"/>
  <c r="L25" l="1"/>
  <c r="C13" l="1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8"/>
  <c r="A4" i="7"/>
  <c r="A4" i="6"/>
  <c r="A4" i="5"/>
  <c r="A4" i="4"/>
  <c r="F16" i="5" l="1"/>
  <c r="L8" s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33" i="21" l="1"/>
  <c r="F20" i="1" l="1"/>
  <c r="B34"/>
  <c r="B24" i="5"/>
  <c r="L13" i="11" l="1"/>
  <c r="F23" i="4" l="1"/>
  <c r="D20" i="1"/>
  <c r="H23" i="4" l="1"/>
  <c r="H30" i="20" l="1"/>
  <c r="F30"/>
  <c r="D30"/>
  <c r="B30"/>
  <c r="L25" s="1"/>
  <c r="L20"/>
  <c r="F17"/>
  <c r="D17"/>
  <c r="B17"/>
  <c r="L13" s="1"/>
  <c r="C12"/>
  <c r="L8" s="1"/>
  <c r="A3"/>
  <c r="L33" l="1"/>
  <c r="B39" i="11" l="1"/>
  <c r="L29" s="1"/>
  <c r="H30" i="19" l="1"/>
  <c r="F30"/>
  <c r="D30"/>
  <c r="B30"/>
  <c r="L20"/>
  <c r="F17"/>
  <c r="D17"/>
  <c r="B17"/>
  <c r="C12"/>
  <c r="L8" s="1"/>
  <c r="A3"/>
  <c r="H32" i="18"/>
  <c r="F32"/>
  <c r="D32"/>
  <c r="B32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L8"/>
  <c r="A3"/>
  <c r="C12" i="11"/>
  <c r="L8" s="1"/>
  <c r="A3"/>
  <c r="F18" i="10"/>
  <c r="D18"/>
  <c r="L8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A3" i="5"/>
  <c r="A3" i="4"/>
  <c r="D44"/>
  <c r="B44"/>
  <c r="D34" i="1"/>
  <c r="L27" s="1"/>
  <c r="B20"/>
  <c r="L15" s="1"/>
  <c r="L32" i="4" l="1"/>
  <c r="L14"/>
  <c r="L13" i="14"/>
  <c r="L41" s="1"/>
  <c r="L28"/>
  <c r="L13" i="13"/>
  <c r="L28"/>
  <c r="L25" i="6"/>
  <c r="L13" i="19"/>
  <c r="L25"/>
  <c r="L13" i="18"/>
  <c r="L26"/>
  <c r="L13" i="17"/>
  <c r="L34" s="1"/>
  <c r="L25"/>
  <c r="L13" i="16"/>
  <c r="L34" s="1"/>
  <c r="L25"/>
  <c r="L13" i="15"/>
  <c r="L34" s="1"/>
  <c r="L26"/>
  <c r="L13" i="12"/>
  <c r="L28"/>
  <c r="L12" i="8"/>
  <c r="L36" s="1"/>
  <c r="L25"/>
  <c r="L12" i="7"/>
  <c r="L25"/>
  <c r="L12" i="6"/>
  <c r="L36" s="1"/>
  <c r="L33" i="19"/>
  <c r="L41" i="13"/>
  <c r="L14" i="10"/>
  <c r="L43" s="1"/>
  <c r="L18" i="5"/>
  <c r="L37" i="1"/>
  <c r="L35" i="18" l="1"/>
  <c r="L46" i="4"/>
  <c r="L41" i="12"/>
  <c r="L36" i="7"/>
  <c r="L42" i="11"/>
  <c r="L43" i="5"/>
</calcChain>
</file>

<file path=xl/comments1.xml><?xml version="1.0" encoding="utf-8"?>
<comments xmlns="http://schemas.openxmlformats.org/spreadsheetml/2006/main">
  <authors>
    <author>claudia lira</author>
  </authors>
  <commentList>
    <comment ref="B30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</commentList>
</comments>
</file>

<file path=xl/comments2.xml><?xml version="1.0" encoding="utf-8"?>
<comments xmlns="http://schemas.openxmlformats.org/spreadsheetml/2006/main">
  <authors>
    <author>claudia lira</author>
  </authors>
  <commentList>
    <comment ref="F34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</commentList>
</comments>
</file>

<file path=xl/comments3.xml><?xml version="1.0" encoding="utf-8"?>
<comments xmlns="http://schemas.openxmlformats.org/spreadsheetml/2006/main">
  <authors>
    <author>claudia lira</author>
  </authors>
  <commentList>
    <comment ref="D34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B35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D35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B36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B37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D37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B38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  <comment ref="B39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MAYO</t>
        </r>
      </text>
    </comment>
  </commentList>
</comments>
</file>

<file path=xl/sharedStrings.xml><?xml version="1.0" encoding="utf-8"?>
<sst xmlns="http://schemas.openxmlformats.org/spreadsheetml/2006/main" count="527" uniqueCount="32">
  <si>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</si>
  <si>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</si>
  <si>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</si>
  <si>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</si>
  <si>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</si>
  <si>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</si>
  <si>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</si>
  <si>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</si>
  <si>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</si>
  <si>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</si>
  <si>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</si>
  <si>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</si>
  <si>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</si>
  <si>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</si>
  <si>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</si>
  <si>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</si>
  <si>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</si>
  <si>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</si>
  <si>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</si>
  <si>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</si>
  <si>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</si>
  <si>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</si>
  <si>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</si>
  <si>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</si>
  <si>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</si>
  <si>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</si>
  <si>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</si>
  <si>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</si>
  <si>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</si>
  <si>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</si>
  <si>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</si>
  <si>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30 DE ABRIL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</si>
</sst>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3" fontId="4" fillId="0" borderId="0" xfId="0" applyNumberFormat="1" applyFont="1" applyFill="1"/>
    <xf numFmtId="43" fontId="3" fillId="0" borderId="0" xfId="0" applyNumberFormat="1" applyFont="1" applyFill="1"/>
    <xf numFmtId="43" fontId="6" fillId="0" borderId="0" xfId="1" applyFont="1" applyFill="1" applyAlignment="1">
      <alignment horizontal="center"/>
    </xf>
    <xf numFmtId="0" fontId="3" fillId="0" borderId="0" xfId="0" applyFont="1" applyFill="1"/>
    <xf numFmtId="44" fontId="6" fillId="0" borderId="0" xfId="2" applyFont="1" applyFill="1" applyAlignment="1">
      <alignment horizontal="center"/>
    </xf>
    <xf numFmtId="44" fontId="7" fillId="0" borderId="0" xfId="2" applyFont="1" applyFill="1" applyBorder="1"/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9525</xdr:rowOff>
    </xdr:from>
    <xdr:to>
      <xdr:col>3</xdr:col>
      <xdr:colOff>276226</xdr:colOff>
      <xdr:row>58</xdr:row>
      <xdr:rowOff>9525</xdr:rowOff>
    </xdr:to>
    <xdr:sp macro="" textlink="">
      <xdr:nvSpPr>
        <xdr:cNvPr id="11" name="10 CuadroTexto"/>
        <xdr:cNvSpPr txBox="1">
          <a:spLocks noChangeArrowheads="1"/>
        </xdr:cNvSpPr>
      </xdr:nvSpPr>
      <xdr:spPr bwMode="auto">
        <a:xfrm>
          <a:off x="0" y="7400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53</xdr:row>
      <xdr:rowOff>114300</xdr:rowOff>
    </xdr:from>
    <xdr:ext cx="3047999" cy="587597"/>
    <xdr:sp macro="" textlink="">
      <xdr:nvSpPr>
        <xdr:cNvPr id="12" name="11 CuadroTexto"/>
        <xdr:cNvSpPr txBox="1"/>
      </xdr:nvSpPr>
      <xdr:spPr>
        <a:xfrm>
          <a:off x="2924175" y="7372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53</xdr:row>
      <xdr:rowOff>104775</xdr:rowOff>
    </xdr:from>
    <xdr:ext cx="2423741" cy="463781"/>
    <xdr:sp macro="" textlink="">
      <xdr:nvSpPr>
        <xdr:cNvPr id="13" name="12 CuadroTexto"/>
        <xdr:cNvSpPr txBox="1"/>
      </xdr:nvSpPr>
      <xdr:spPr>
        <a:xfrm>
          <a:off x="6581775" y="7362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9574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56</xdr:row>
      <xdr:rowOff>0</xdr:rowOff>
    </xdr:from>
    <xdr:to>
      <xdr:col>3</xdr:col>
      <xdr:colOff>371476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428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19050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670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628650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246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771574</xdr:colOff>
      <xdr:row>1</xdr:row>
      <xdr:rowOff>0</xdr:rowOff>
    </xdr:from>
    <xdr:to>
      <xdr:col>11</xdr:col>
      <xdr:colOff>582169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49" y="180975"/>
          <a:ext cx="13441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580497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56</xdr:row>
      <xdr:rowOff>0</xdr:rowOff>
    </xdr:from>
    <xdr:to>
      <xdr:col>3</xdr:col>
      <xdr:colOff>361951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33350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57525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619125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15125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0</xdr:rowOff>
    </xdr:from>
    <xdr:to>
      <xdr:col>3</xdr:col>
      <xdr:colOff>361951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781099</xdr:colOff>
      <xdr:row>1</xdr:row>
      <xdr:rowOff>0</xdr:rowOff>
    </xdr:from>
    <xdr:to>
      <xdr:col>11</xdr:col>
      <xdr:colOff>591694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</xdr:row>
      <xdr:rowOff>0</xdr:rowOff>
    </xdr:from>
    <xdr:to>
      <xdr:col>2</xdr:col>
      <xdr:colOff>637647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55</xdr:row>
      <xdr:rowOff>0</xdr:rowOff>
    </xdr:from>
    <xdr:to>
      <xdr:col>3</xdr:col>
      <xdr:colOff>381001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047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742950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289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590550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865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752524</xdr:colOff>
      <xdr:row>1</xdr:row>
      <xdr:rowOff>0</xdr:rowOff>
    </xdr:from>
    <xdr:to>
      <xdr:col>11</xdr:col>
      <xdr:colOff>563119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5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54</xdr:row>
      <xdr:rowOff>0</xdr:rowOff>
    </xdr:from>
    <xdr:to>
      <xdr:col>3</xdr:col>
      <xdr:colOff>333376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762049</xdr:colOff>
      <xdr:row>1</xdr:row>
      <xdr:rowOff>0</xdr:rowOff>
    </xdr:from>
    <xdr:to>
      <xdr:col>11</xdr:col>
      <xdr:colOff>572644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1</xdr:row>
      <xdr:rowOff>0</xdr:rowOff>
    </xdr:from>
    <xdr:to>
      <xdr:col>2</xdr:col>
      <xdr:colOff>618597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123825</xdr:rowOff>
    </xdr:from>
    <xdr:to>
      <xdr:col>3</xdr:col>
      <xdr:colOff>504826</xdr:colOff>
      <xdr:row>60</xdr:row>
      <xdr:rowOff>123825</xdr:rowOff>
    </xdr:to>
    <xdr:sp macro="" textlink="">
      <xdr:nvSpPr>
        <xdr:cNvPr id="2" name="1 CuadroTexto"/>
        <xdr:cNvSpPr txBox="1">
          <a:spLocks noChangeArrowheads="1"/>
        </xdr:cNvSpPr>
      </xdr:nvSpPr>
      <xdr:spPr bwMode="auto">
        <a:xfrm>
          <a:off x="276225" y="7781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56</xdr:row>
      <xdr:rowOff>95250</xdr:rowOff>
    </xdr:from>
    <xdr:ext cx="3047999" cy="587597"/>
    <xdr:sp macro="" textlink="">
      <xdr:nvSpPr>
        <xdr:cNvPr id="3" name="2 CuadroTexto"/>
        <xdr:cNvSpPr txBox="1"/>
      </xdr:nvSpPr>
      <xdr:spPr>
        <a:xfrm>
          <a:off x="3152775" y="7753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533400</xdr:colOff>
      <xdr:row>56</xdr:row>
      <xdr:rowOff>85725</xdr:rowOff>
    </xdr:from>
    <xdr:ext cx="2423741" cy="463781"/>
    <xdr:sp macro="" textlink="">
      <xdr:nvSpPr>
        <xdr:cNvPr id="4" name="3 CuadroTexto"/>
        <xdr:cNvSpPr txBox="1"/>
      </xdr:nvSpPr>
      <xdr:spPr>
        <a:xfrm>
          <a:off x="6743700" y="7743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704899</xdr:colOff>
      <xdr:row>1</xdr:row>
      <xdr:rowOff>0</xdr:rowOff>
    </xdr:from>
    <xdr:to>
      <xdr:col>11</xdr:col>
      <xdr:colOff>544069</xdr:colOff>
      <xdr:row>3</xdr:row>
      <xdr:rowOff>70050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628122</xdr:colOff>
      <xdr:row>3</xdr:row>
      <xdr:rowOff>34050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59</xdr:row>
      <xdr:rowOff>0</xdr:rowOff>
    </xdr:from>
    <xdr:to>
      <xdr:col>3</xdr:col>
      <xdr:colOff>552451</xdr:colOff>
      <xdr:row>63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333375" y="80581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114300</xdr:colOff>
      <xdr:row>58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257550" y="80295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9</xdr:col>
      <xdr:colOff>333375</xdr:colOff>
      <xdr:row>58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915150" y="80200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19099</xdr:colOff>
      <xdr:row>1</xdr:row>
      <xdr:rowOff>0</xdr:rowOff>
    </xdr:from>
    <xdr:to>
      <xdr:col>11</xdr:col>
      <xdr:colOff>648844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0024" y="180975"/>
          <a:ext cx="13822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1</xdr:row>
      <xdr:rowOff>0</xdr:rowOff>
    </xdr:from>
    <xdr:to>
      <xdr:col>2</xdr:col>
      <xdr:colOff>694797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180975"/>
          <a:ext cx="1980672" cy="39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54</xdr:row>
      <xdr:rowOff>0</xdr:rowOff>
    </xdr:from>
    <xdr:to>
      <xdr:col>3</xdr:col>
      <xdr:colOff>361951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56</xdr:row>
      <xdr:rowOff>0</xdr:rowOff>
    </xdr:from>
    <xdr:to>
      <xdr:col>3</xdr:col>
      <xdr:colOff>428626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52400" y="7724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28575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76575" y="76962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638175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34175" y="76866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53</xdr:row>
      <xdr:rowOff>0</xdr:rowOff>
    </xdr:from>
    <xdr:to>
      <xdr:col>3</xdr:col>
      <xdr:colOff>371476</xdr:colOff>
      <xdr:row>57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0" y="73247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733425</xdr:colOff>
      <xdr:row>52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19425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581025</xdr:colOff>
      <xdr:row>52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77025" y="72866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54</xdr:row>
      <xdr:rowOff>9525</xdr:rowOff>
    </xdr:from>
    <xdr:to>
      <xdr:col>3</xdr:col>
      <xdr:colOff>390526</xdr:colOff>
      <xdr:row>58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14300" y="7467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752475</xdr:colOff>
      <xdr:row>53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38475" y="7439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600075</xdr:colOff>
      <xdr:row>53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96075" y="7429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42</xdr:row>
      <xdr:rowOff>0</xdr:rowOff>
    </xdr:from>
    <xdr:to>
      <xdr:col>3</xdr:col>
      <xdr:colOff>285751</xdr:colOff>
      <xdr:row>46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8102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7816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772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819199</xdr:colOff>
      <xdr:row>1</xdr:row>
      <xdr:rowOff>0</xdr:rowOff>
    </xdr:from>
    <xdr:to>
      <xdr:col>11</xdr:col>
      <xdr:colOff>629794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1</xdr:row>
      <xdr:rowOff>0</xdr:rowOff>
    </xdr:from>
    <xdr:to>
      <xdr:col>2</xdr:col>
      <xdr:colOff>675747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43</xdr:row>
      <xdr:rowOff>19050</xdr:rowOff>
    </xdr:from>
    <xdr:to>
      <xdr:col>3</xdr:col>
      <xdr:colOff>285751</xdr:colOff>
      <xdr:row>47</xdr:row>
      <xdr:rowOff>19050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9721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42</xdr:row>
      <xdr:rowOff>123825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9436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42</xdr:row>
      <xdr:rowOff>114300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9340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</xdr:row>
      <xdr:rowOff>0</xdr:rowOff>
    </xdr:from>
    <xdr:to>
      <xdr:col>3</xdr:col>
      <xdr:colOff>333376</xdr:colOff>
      <xdr:row>56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1532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1247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1151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28624</xdr:colOff>
      <xdr:row>1</xdr:row>
      <xdr:rowOff>0</xdr:rowOff>
    </xdr:from>
    <xdr:to>
      <xdr:col>11</xdr:col>
      <xdr:colOff>667894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713847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43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15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05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%20lira/AppData/Local/Microsoft/Windows/Temporary%20Internet%20Files/Content.Outlook/QLG23AMY/Libro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FIN 8974"/>
      <sheetName val="BANORTE 0846"/>
      <sheetName val="BANORTE 1044"/>
      <sheetName val="BANORTE 1537"/>
      <sheetName val="BANORTE 8931"/>
      <sheetName val="BANORTE 9995"/>
      <sheetName val="BANRE 38"/>
      <sheetName val="BANREGIO 7280011"/>
      <sheetName val="SERFIN 1607"/>
      <sheetName val="BNMX 8887(CAN)"/>
      <sheetName val="BANORTE 2583"/>
      <sheetName val="BANORTE 2501"/>
      <sheetName val="MONEX 580(CAN)"/>
      <sheetName val="BANORTE 5044(CAN)"/>
      <sheetName val="HSBC 321(CAN)"/>
      <sheetName val="BANREGIO 0015"/>
      <sheetName val="BANREGIO 023(CAN)"/>
      <sheetName val="BANORTE 9524"/>
      <sheetName val="BANORTE 5944(CAN)"/>
    </sheetNames>
    <sheetDataSet>
      <sheetData sheetId="0">
        <row r="3">
          <cell r="A3" t="str">
            <v>AL 30 DE ABRIL DE 2017</v>
          </cell>
        </row>
        <row r="4">
          <cell r="A4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56"/>
  <sheetViews>
    <sheetView zoomScaleNormal="100" workbookViewId="0">
      <selection activeCell="G18" sqref="G18"/>
    </sheetView>
  </sheetViews>
  <sheetFormatPr baseColWidth="10" defaultRowHeight="10.5"/>
  <cols>
    <col min="1" max="11" width="11.42578125" style="1"/>
    <col min="12" max="12" width="13.7109375" style="1" bestFit="1" customWidth="1"/>
    <col min="13" max="13" width="11.42578125" style="1"/>
    <col min="14" max="14" width="14.7109375" style="1" customWidth="1"/>
    <col min="15" max="16" width="8.140625" style="1" customWidth="1"/>
    <col min="17" max="16384" width="11.42578125" style="1"/>
  </cols>
  <sheetData>
    <row r="1" spans="1:16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s="14" customFormat="1" ht="14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s="14" customFormat="1" ht="14.25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6" s="14" customFormat="1" ht="14.25">
      <c r="A4" s="64"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6">
      <c r="A6" s="2" t="s">
        <v>2</v>
      </c>
      <c r="L6" s="13">
        <v>4734794.6900000004</v>
      </c>
    </row>
    <row r="8" spans="1:16">
      <c r="A8" s="1" t="s">
        <v>3</v>
      </c>
      <c r="L8" s="25">
        <f>C13</f>
        <v>0</v>
      </c>
      <c r="N8" s="15"/>
      <c r="O8" s="15"/>
    </row>
    <row r="9" spans="1:16">
      <c r="A9" s="3" t="s">
        <v>8</v>
      </c>
      <c r="B9" s="3" t="s">
        <v>28</v>
      </c>
      <c r="C9" s="3" t="s">
        <v>9</v>
      </c>
      <c r="N9" s="15"/>
      <c r="O9" s="15"/>
      <c r="P9" s="15"/>
    </row>
    <row r="10" spans="1:16">
      <c r="A10" s="42"/>
      <c r="B10" s="3"/>
      <c r="C10" s="15"/>
      <c r="N10" s="15"/>
      <c r="O10" s="15"/>
      <c r="P10" s="15"/>
    </row>
    <row r="11" spans="1:16">
      <c r="A11" s="42"/>
      <c r="B11" s="3"/>
      <c r="C11" s="15"/>
      <c r="N11" s="15"/>
      <c r="O11" s="15"/>
      <c r="P11" s="15"/>
    </row>
    <row r="12" spans="1:16">
      <c r="A12" s="42"/>
      <c r="B12" s="3"/>
      <c r="C12" s="15"/>
      <c r="N12" s="15"/>
      <c r="O12" s="15"/>
    </row>
    <row r="13" spans="1:16">
      <c r="A13" s="42"/>
      <c r="B13" s="3"/>
      <c r="C13" s="21">
        <f>SUM(C10:C11)</f>
        <v>0</v>
      </c>
      <c r="N13" s="15"/>
    </row>
    <row r="14" spans="1:16">
      <c r="N14" s="15"/>
    </row>
    <row r="15" spans="1:16">
      <c r="A15" s="1" t="s">
        <v>4</v>
      </c>
      <c r="L15" s="16">
        <f>+B20+D20+F20+H20</f>
        <v>0.01</v>
      </c>
      <c r="N15" s="15"/>
    </row>
    <row r="16" spans="1:16">
      <c r="A16" s="3" t="s">
        <v>8</v>
      </c>
      <c r="B16" s="3" t="s">
        <v>9</v>
      </c>
      <c r="C16" s="3" t="s">
        <v>8</v>
      </c>
      <c r="D16" s="3" t="s">
        <v>9</v>
      </c>
      <c r="E16" s="3" t="s">
        <v>8</v>
      </c>
      <c r="F16" s="3" t="s">
        <v>9</v>
      </c>
      <c r="G16" s="3" t="s">
        <v>8</v>
      </c>
      <c r="H16" s="3" t="s">
        <v>9</v>
      </c>
      <c r="N16" s="15"/>
    </row>
    <row r="17" spans="1:15">
      <c r="A17" s="7">
        <v>42460</v>
      </c>
      <c r="B17" s="34">
        <v>0.01</v>
      </c>
      <c r="C17" s="33"/>
      <c r="E17" s="33"/>
      <c r="G17" s="33"/>
      <c r="N17" s="15"/>
    </row>
    <row r="18" spans="1:15">
      <c r="A18" s="33"/>
      <c r="C18" s="33"/>
      <c r="E18" s="33"/>
      <c r="G18" s="33"/>
      <c r="N18" s="15"/>
      <c r="O18" s="38"/>
    </row>
    <row r="19" spans="1:15">
      <c r="A19" s="33"/>
      <c r="C19" s="33"/>
      <c r="E19" s="33"/>
      <c r="G19" s="33"/>
      <c r="N19" s="15"/>
    </row>
    <row r="20" spans="1:15">
      <c r="A20" s="4"/>
      <c r="B20" s="5">
        <f>SUM(B17:B19)</f>
        <v>0.01</v>
      </c>
      <c r="C20" s="4"/>
      <c r="D20" s="5">
        <f>SUM(D17:D19)</f>
        <v>0</v>
      </c>
      <c r="F20" s="38">
        <f>SUM(F17:F19)</f>
        <v>0</v>
      </c>
      <c r="H20" s="38">
        <f>SUM(H17:H19)</f>
        <v>0</v>
      </c>
      <c r="O20" s="38"/>
    </row>
    <row r="22" spans="1:15">
      <c r="O22" s="38"/>
    </row>
    <row r="23" spans="1:15">
      <c r="A23" s="1" t="s">
        <v>5</v>
      </c>
      <c r="L23" s="25">
        <f>+B24+B25+B26</f>
        <v>0</v>
      </c>
    </row>
    <row r="24" spans="1:15">
      <c r="O24" s="38"/>
    </row>
    <row r="26" spans="1:15">
      <c r="O26" s="38"/>
    </row>
    <row r="27" spans="1:15">
      <c r="A27" s="1" t="s">
        <v>6</v>
      </c>
      <c r="L27" s="16">
        <f>+B34+D34+F34</f>
        <v>5129.28</v>
      </c>
    </row>
    <row r="28" spans="1:15">
      <c r="A28" s="3" t="s">
        <v>8</v>
      </c>
      <c r="B28" s="3" t="s">
        <v>9</v>
      </c>
      <c r="C28" s="3" t="s">
        <v>8</v>
      </c>
      <c r="D28" s="3" t="s">
        <v>9</v>
      </c>
      <c r="E28" s="3" t="s">
        <v>8</v>
      </c>
      <c r="F28" s="3" t="s">
        <v>9</v>
      </c>
      <c r="O28" s="38"/>
    </row>
    <row r="29" spans="1:15">
      <c r="A29" s="8">
        <v>41453</v>
      </c>
      <c r="B29" s="12">
        <v>211.28</v>
      </c>
      <c r="C29" s="33"/>
      <c r="E29" s="33"/>
    </row>
    <row r="30" spans="1:15">
      <c r="A30" s="33">
        <v>42853</v>
      </c>
      <c r="B30" s="41">
        <v>4918</v>
      </c>
      <c r="C30" s="33"/>
      <c r="E30" s="33"/>
      <c r="O30" s="38"/>
    </row>
    <row r="31" spans="1:15">
      <c r="A31" s="33"/>
      <c r="C31" s="33"/>
      <c r="E31" s="33"/>
    </row>
    <row r="32" spans="1:15">
      <c r="A32" s="33"/>
      <c r="C32" s="33"/>
      <c r="E32" s="33"/>
      <c r="O32" s="38"/>
    </row>
    <row r="33" spans="1:15">
      <c r="A33" s="33"/>
      <c r="C33" s="33"/>
      <c r="E33" s="33"/>
    </row>
    <row r="34" spans="1:15">
      <c r="A34" s="10"/>
      <c r="B34" s="11">
        <f>SUM(B29:B33)</f>
        <v>5129.28</v>
      </c>
      <c r="C34" s="10"/>
      <c r="D34" s="11">
        <f>SUM(D29:D33)</f>
        <v>0</v>
      </c>
      <c r="F34" s="11">
        <f>SUM(F29:F33)</f>
        <v>0</v>
      </c>
      <c r="O34" s="38"/>
    </row>
    <row r="36" spans="1:15">
      <c r="O36" s="38"/>
    </row>
    <row r="37" spans="1:15">
      <c r="A37" s="2" t="s">
        <v>7</v>
      </c>
      <c r="L37" s="17">
        <f>+L6+L8+L15-L23-L27</f>
        <v>4729665.42</v>
      </c>
    </row>
    <row r="38" spans="1:15">
      <c r="O38" s="38"/>
    </row>
    <row r="39" spans="1:15">
      <c r="A39" s="1" t="s">
        <v>27</v>
      </c>
    </row>
    <row r="40" spans="1:15">
      <c r="O40" s="38"/>
    </row>
    <row r="42" spans="1:15">
      <c r="O42" s="38"/>
    </row>
    <row r="44" spans="1:15">
      <c r="O44" s="38"/>
    </row>
    <row r="46" spans="1:15">
      <c r="O46" s="38"/>
    </row>
    <row r="48" spans="1:15">
      <c r="O48" s="38"/>
    </row>
    <row r="50" spans="14:15">
      <c r="O50" s="38"/>
    </row>
    <row r="52" spans="14:15">
      <c r="O52" s="38"/>
    </row>
    <row r="54" spans="14:15">
      <c r="O54" s="38"/>
    </row>
    <row r="56" spans="14:15">
      <c r="N56" s="38"/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82"/>
  <sheetViews>
    <sheetView workbookViewId="0">
      <selection activeCell="L6" sqref="L6"/>
    </sheetView>
  </sheetViews>
  <sheetFormatPr baseColWidth="10" defaultRowHeight="10.5"/>
  <cols>
    <col min="1" max="1" width="11.42578125" style="1"/>
    <col min="2" max="2" width="12.140625" style="1" customWidth="1"/>
    <col min="3" max="8" width="11.42578125" style="1"/>
    <col min="9" max="10" width="12.42578125" style="1" customWidth="1"/>
    <col min="11" max="11" width="10.5703125" style="1" customWidth="1"/>
    <col min="12" max="12" width="13.5703125" style="1" customWidth="1"/>
    <col min="13" max="13" width="11.42578125" style="1"/>
    <col min="14" max="14" width="8.7109375" style="1" customWidth="1"/>
    <col min="15" max="15" width="9.140625" style="1" customWidth="1"/>
    <col min="16" max="16" width="9.7109375" style="1" customWidth="1"/>
    <col min="17" max="17" width="7.28515625" style="1" customWidth="1"/>
    <col min="18" max="16384" width="11.42578125" style="1"/>
  </cols>
  <sheetData>
    <row r="1" spans="1:17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s="14" customFormat="1" ht="14.25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7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7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7">
      <c r="A6" s="2" t="s">
        <v>2</v>
      </c>
      <c r="L6" s="13">
        <v>278736.67</v>
      </c>
    </row>
    <row r="7" spans="1:17">
      <c r="N7" s="15"/>
      <c r="O7" s="15"/>
      <c r="P7" s="15"/>
      <c r="Q7" s="38"/>
    </row>
    <row r="8" spans="1:17">
      <c r="A8" s="1" t="s">
        <v>3</v>
      </c>
      <c r="L8" s="25">
        <f>+C13+F13+I13</f>
        <v>0</v>
      </c>
      <c r="N8" s="15"/>
      <c r="O8" s="15"/>
      <c r="P8" s="15"/>
      <c r="Q8" s="38"/>
    </row>
    <row r="9" spans="1:17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/>
      <c r="H9" s="3"/>
      <c r="I9" s="3"/>
      <c r="N9" s="15"/>
      <c r="O9" s="15"/>
      <c r="P9" s="15"/>
      <c r="Q9" s="38"/>
    </row>
    <row r="10" spans="1:17">
      <c r="A10" s="37"/>
      <c r="C10" s="41"/>
      <c r="D10" s="37"/>
      <c r="F10" s="41"/>
      <c r="G10" s="37"/>
      <c r="I10" s="41"/>
      <c r="N10" s="15"/>
      <c r="O10" s="15"/>
      <c r="P10" s="15"/>
      <c r="Q10" s="38"/>
    </row>
    <row r="11" spans="1:17">
      <c r="A11" s="37"/>
      <c r="C11" s="41"/>
      <c r="D11" s="37"/>
      <c r="F11" s="41"/>
      <c r="G11" s="37"/>
      <c r="I11" s="41"/>
      <c r="N11" s="15"/>
      <c r="O11" s="15"/>
      <c r="P11" s="15"/>
      <c r="Q11" s="38"/>
    </row>
    <row r="12" spans="1:17">
      <c r="A12" s="37"/>
      <c r="C12" s="41"/>
      <c r="D12" s="37"/>
      <c r="F12" s="41"/>
      <c r="G12" s="37"/>
      <c r="I12" s="41"/>
      <c r="N12" s="15"/>
      <c r="O12" s="15"/>
      <c r="P12" s="15"/>
      <c r="Q12" s="38"/>
    </row>
    <row r="13" spans="1:17">
      <c r="C13" s="17">
        <f>SUM(C10:C12)</f>
        <v>0</v>
      </c>
      <c r="F13" s="17">
        <f>SUM(F10:F12)</f>
        <v>0</v>
      </c>
      <c r="I13" s="17"/>
      <c r="N13" s="15"/>
      <c r="O13" s="15"/>
      <c r="P13" s="15"/>
      <c r="Q13" s="38"/>
    </row>
    <row r="14" spans="1:17">
      <c r="A14" s="1" t="s">
        <v>4</v>
      </c>
      <c r="L14" s="16">
        <f>+B23+D23+F23+H23</f>
        <v>0</v>
      </c>
      <c r="N14" s="15"/>
      <c r="O14" s="15"/>
      <c r="P14" s="15"/>
      <c r="Q14" s="38"/>
    </row>
    <row r="15" spans="1:17">
      <c r="A15" s="3" t="s">
        <v>8</v>
      </c>
      <c r="B15" s="3" t="s">
        <v>9</v>
      </c>
      <c r="C15" s="3" t="s">
        <v>8</v>
      </c>
      <c r="D15" s="3" t="s">
        <v>9</v>
      </c>
      <c r="E15" s="3" t="s">
        <v>8</v>
      </c>
      <c r="F15" s="3" t="s">
        <v>9</v>
      </c>
      <c r="G15" s="3" t="s">
        <v>8</v>
      </c>
      <c r="H15" s="3" t="s">
        <v>9</v>
      </c>
      <c r="L15" s="2"/>
      <c r="N15" s="15"/>
      <c r="O15" s="15"/>
      <c r="P15" s="15"/>
      <c r="Q15" s="38"/>
    </row>
    <row r="16" spans="1:17">
      <c r="A16" s="52"/>
      <c r="B16" s="41"/>
      <c r="E16" s="19"/>
      <c r="F16" s="15"/>
      <c r="G16" s="37"/>
      <c r="H16" s="15"/>
      <c r="N16" s="15"/>
      <c r="O16" s="15"/>
      <c r="P16" s="15"/>
      <c r="Q16" s="38"/>
    </row>
    <row r="17" spans="1:17">
      <c r="A17" s="52"/>
      <c r="B17" s="41"/>
      <c r="E17" s="19"/>
      <c r="F17" s="15"/>
      <c r="G17" s="37"/>
      <c r="H17" s="15"/>
      <c r="N17" s="15"/>
      <c r="O17" s="15"/>
      <c r="P17" s="15"/>
      <c r="Q17" s="38"/>
    </row>
    <row r="18" spans="1:17">
      <c r="A18" s="52"/>
      <c r="B18" s="41"/>
      <c r="E18" s="19"/>
      <c r="F18" s="15"/>
      <c r="G18" s="37"/>
      <c r="H18" s="15"/>
    </row>
    <row r="19" spans="1:17">
      <c r="A19" s="52"/>
      <c r="B19" s="41"/>
      <c r="E19" s="19"/>
      <c r="F19" s="15"/>
      <c r="G19" s="37"/>
      <c r="H19" s="15"/>
    </row>
    <row r="20" spans="1:17">
      <c r="A20" s="52"/>
      <c r="B20" s="41"/>
      <c r="C20" s="42"/>
      <c r="D20" s="15"/>
      <c r="E20" s="19"/>
      <c r="F20" s="43"/>
    </row>
    <row r="21" spans="1:17">
      <c r="A21" s="52"/>
      <c r="B21" s="41"/>
      <c r="C21" s="42"/>
      <c r="D21" s="15"/>
      <c r="E21" s="19"/>
      <c r="F21" s="35"/>
    </row>
    <row r="22" spans="1:17">
      <c r="A22" s="52"/>
      <c r="B22" s="41"/>
      <c r="C22" s="7"/>
      <c r="D22" s="6"/>
    </row>
    <row r="23" spans="1:17">
      <c r="A23" s="4"/>
      <c r="B23" s="20">
        <f>SUM(B16:B22)</f>
        <v>0</v>
      </c>
      <c r="C23" s="4"/>
      <c r="D23" s="20">
        <f>SUM(D16:D22)</f>
        <v>0</v>
      </c>
      <c r="F23" s="20">
        <f>SUM(F16:F21)</f>
        <v>0</v>
      </c>
      <c r="H23" s="20">
        <f>SUM(H16:H21)</f>
        <v>0</v>
      </c>
    </row>
    <row r="26" spans="1:17">
      <c r="A26" s="1" t="s">
        <v>5</v>
      </c>
      <c r="L26" s="16">
        <f>+B31+D31+F31</f>
        <v>0</v>
      </c>
    </row>
    <row r="27" spans="1:17">
      <c r="A27" s="3" t="s">
        <v>8</v>
      </c>
      <c r="B27" s="3" t="s">
        <v>9</v>
      </c>
      <c r="C27" s="3" t="s">
        <v>8</v>
      </c>
      <c r="D27" s="48" t="s">
        <v>9</v>
      </c>
      <c r="E27" s="3" t="s">
        <v>8</v>
      </c>
      <c r="F27" s="48" t="s">
        <v>9</v>
      </c>
    </row>
    <row r="28" spans="1:17">
      <c r="A28" s="39"/>
      <c r="B28" s="41"/>
      <c r="C28" s="39"/>
      <c r="D28" s="41"/>
      <c r="E28" s="19"/>
      <c r="F28" s="15"/>
    </row>
    <row r="29" spans="1:17">
      <c r="A29" s="39"/>
      <c r="B29" s="41"/>
      <c r="C29" s="39"/>
      <c r="D29" s="41"/>
      <c r="E29" s="19"/>
      <c r="F29" s="15"/>
    </row>
    <row r="30" spans="1:17">
      <c r="A30" s="39"/>
      <c r="B30" s="41"/>
      <c r="C30" s="39"/>
      <c r="D30" s="41"/>
      <c r="E30" s="39"/>
      <c r="F30" s="41"/>
    </row>
    <row r="31" spans="1:17">
      <c r="A31" s="37"/>
      <c r="B31" s="46">
        <f>SUM(B28:B30)</f>
        <v>0</v>
      </c>
      <c r="C31" s="15"/>
      <c r="D31" s="46">
        <f>SUM(D28:D30)</f>
        <v>0</v>
      </c>
      <c r="F31" s="46">
        <f>SUM(F28:F30)</f>
        <v>0</v>
      </c>
    </row>
    <row r="32" spans="1:17">
      <c r="A32" s="1" t="s">
        <v>6</v>
      </c>
      <c r="L32" s="16">
        <f>+B44+D44+F44+H44</f>
        <v>18355.87</v>
      </c>
    </row>
    <row r="33" spans="1:12">
      <c r="A33" s="3" t="s">
        <v>8</v>
      </c>
      <c r="B33" s="3" t="s">
        <v>9</v>
      </c>
      <c r="C33" s="3" t="s">
        <v>8</v>
      </c>
      <c r="D33" s="48" t="s">
        <v>9</v>
      </c>
      <c r="E33" s="3" t="s">
        <v>8</v>
      </c>
      <c r="F33" s="48" t="s">
        <v>9</v>
      </c>
    </row>
    <row r="34" spans="1:12">
      <c r="A34" s="8">
        <v>41107</v>
      </c>
      <c r="B34" s="6">
        <v>2162.9499999999998</v>
      </c>
      <c r="C34" s="7">
        <v>41304</v>
      </c>
      <c r="D34" s="49">
        <v>8464.09</v>
      </c>
      <c r="E34" s="37">
        <v>42854</v>
      </c>
      <c r="F34" s="41">
        <v>96.21</v>
      </c>
    </row>
    <row r="35" spans="1:12">
      <c r="A35" s="8">
        <v>41113</v>
      </c>
      <c r="B35" s="6">
        <v>1200</v>
      </c>
      <c r="C35" s="7">
        <v>41305</v>
      </c>
      <c r="D35" s="49">
        <v>606.57000000000005</v>
      </c>
      <c r="F35" s="15"/>
    </row>
    <row r="36" spans="1:12">
      <c r="A36" s="7">
        <v>41115</v>
      </c>
      <c r="B36" s="6">
        <v>2863</v>
      </c>
      <c r="C36" s="7">
        <v>41358</v>
      </c>
      <c r="D36" s="49">
        <v>87.5</v>
      </c>
      <c r="F36" s="15"/>
    </row>
    <row r="37" spans="1:12">
      <c r="A37" s="7">
        <v>41153</v>
      </c>
      <c r="B37" s="6">
        <v>244.6</v>
      </c>
      <c r="C37" s="7">
        <v>41380</v>
      </c>
      <c r="D37" s="49">
        <v>92.5</v>
      </c>
      <c r="F37" s="15"/>
    </row>
    <row r="38" spans="1:12">
      <c r="A38" s="7">
        <v>41157</v>
      </c>
      <c r="B38" s="6">
        <v>92.57</v>
      </c>
      <c r="C38" s="7">
        <v>41390</v>
      </c>
      <c r="D38" s="49">
        <v>712</v>
      </c>
      <c r="F38" s="15"/>
    </row>
    <row r="39" spans="1:12">
      <c r="A39" s="7">
        <v>41157</v>
      </c>
      <c r="B39" s="6">
        <v>97.57</v>
      </c>
      <c r="C39" s="33">
        <v>42150</v>
      </c>
      <c r="D39" s="51">
        <v>100.79</v>
      </c>
      <c r="F39" s="15"/>
    </row>
    <row r="40" spans="1:12">
      <c r="A40" s="7">
        <v>41164</v>
      </c>
      <c r="B40" s="6">
        <v>222.42</v>
      </c>
      <c r="C40" s="7">
        <v>42284</v>
      </c>
      <c r="D40" s="50">
        <v>98.14</v>
      </c>
      <c r="F40" s="15"/>
    </row>
    <row r="41" spans="1:12">
      <c r="A41" s="7">
        <v>41234</v>
      </c>
      <c r="B41" s="6">
        <v>912.49</v>
      </c>
      <c r="C41" s="7">
        <v>42460</v>
      </c>
      <c r="D41" s="15">
        <v>4.32</v>
      </c>
      <c r="F41" s="15"/>
    </row>
    <row r="42" spans="1:12">
      <c r="A42" s="7">
        <v>41236</v>
      </c>
      <c r="B42" s="6">
        <v>298.14999999999998</v>
      </c>
      <c r="E42" s="42"/>
      <c r="F42" s="15"/>
    </row>
    <row r="43" spans="1:12">
      <c r="A43" s="7"/>
      <c r="B43" s="6"/>
      <c r="C43" s="4"/>
      <c r="D43" s="5"/>
      <c r="E43" s="42"/>
      <c r="F43" s="15"/>
    </row>
    <row r="44" spans="1:12">
      <c r="A44" s="10"/>
      <c r="B44" s="11">
        <f>SUM(B34:B43)</f>
        <v>8093.7499999999991</v>
      </c>
      <c r="C44" s="10"/>
      <c r="D44" s="11">
        <f>SUM(D34:D43)</f>
        <v>10165.91</v>
      </c>
      <c r="E44" s="10"/>
      <c r="F44" s="11">
        <f>SUM(F34:F43)</f>
        <v>96.21</v>
      </c>
      <c r="G44" s="10"/>
      <c r="H44" s="11">
        <f>SUM(H34:H43)</f>
        <v>0</v>
      </c>
    </row>
    <row r="46" spans="1:12">
      <c r="A46" s="2" t="s">
        <v>7</v>
      </c>
      <c r="L46" s="17">
        <f>+L6+L8+L14-L26-L32</f>
        <v>260380.79999999999</v>
      </c>
    </row>
    <row r="47" spans="1:12">
      <c r="L47" s="17"/>
    </row>
    <row r="48" spans="1:12">
      <c r="A48" s="1" t="s">
        <v>27</v>
      </c>
      <c r="L48" s="38"/>
    </row>
    <row r="49" spans="12:12">
      <c r="L49" s="59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9"/>
  <sheetViews>
    <sheetView tabSelected="1" workbookViewId="0">
      <selection activeCell="I20" sqref="I20"/>
    </sheetView>
  </sheetViews>
  <sheetFormatPr baseColWidth="10" defaultRowHeight="10.5"/>
  <cols>
    <col min="1" max="1" width="11.42578125" style="1"/>
    <col min="2" max="2" width="12.140625" style="1" customWidth="1"/>
    <col min="3" max="9" width="11.42578125" style="1"/>
    <col min="10" max="10" width="12.42578125" style="1" customWidth="1"/>
    <col min="11" max="11" width="11.42578125" style="1"/>
    <col min="12" max="12" width="13.5703125" style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293277.23</v>
      </c>
    </row>
    <row r="8" spans="1:12">
      <c r="A8" s="1" t="s">
        <v>3</v>
      </c>
      <c r="L8" s="25">
        <f>+C16+F16+I16</f>
        <v>3200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 t="s">
        <v>8</v>
      </c>
      <c r="H9" s="3" t="s">
        <v>28</v>
      </c>
      <c r="I9" s="3" t="s">
        <v>9</v>
      </c>
    </row>
    <row r="10" spans="1:12">
      <c r="A10" s="42">
        <v>42836</v>
      </c>
      <c r="B10" s="3">
        <v>10540</v>
      </c>
      <c r="C10" s="15">
        <v>1200</v>
      </c>
      <c r="D10" s="42"/>
      <c r="E10" s="3"/>
      <c r="F10" s="15"/>
      <c r="G10" s="42"/>
      <c r="H10" s="3"/>
      <c r="I10" s="15"/>
    </row>
    <row r="11" spans="1:12">
      <c r="A11" s="42">
        <v>42836</v>
      </c>
      <c r="B11" s="3">
        <v>10561</v>
      </c>
      <c r="C11" s="15">
        <v>2000</v>
      </c>
      <c r="D11" s="42"/>
      <c r="E11" s="3"/>
      <c r="F11" s="15"/>
      <c r="G11" s="42"/>
      <c r="H11" s="3"/>
      <c r="I11" s="15"/>
    </row>
    <row r="12" spans="1:12">
      <c r="A12" s="42"/>
      <c r="B12" s="3"/>
      <c r="C12" s="15"/>
      <c r="D12" s="42"/>
      <c r="E12" s="3"/>
      <c r="F12" s="15"/>
    </row>
    <row r="13" spans="1:12">
      <c r="A13" s="42"/>
      <c r="B13" s="3"/>
      <c r="C13" s="15"/>
      <c r="D13" s="42"/>
      <c r="E13" s="3"/>
      <c r="F13" s="15"/>
    </row>
    <row r="14" spans="1:12">
      <c r="A14" s="42"/>
      <c r="B14" s="3"/>
      <c r="C14" s="15"/>
      <c r="D14" s="42"/>
      <c r="E14" s="3"/>
      <c r="F14" s="15"/>
    </row>
    <row r="15" spans="1:12">
      <c r="A15" s="42"/>
      <c r="B15" s="3"/>
      <c r="C15" s="15"/>
      <c r="D15" s="42"/>
      <c r="E15" s="3"/>
      <c r="F15" s="15"/>
    </row>
    <row r="16" spans="1:12">
      <c r="C16" s="17">
        <f>SUM(C10:C15)</f>
        <v>3200</v>
      </c>
      <c r="D16" s="42"/>
      <c r="E16" s="3"/>
      <c r="F16" s="17">
        <f>SUM(F10:F15)</f>
        <v>0</v>
      </c>
      <c r="I16" s="17">
        <f>SUM(I10:I15)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L18" s="16">
        <f>+B24+D24+F24</f>
        <v>0</v>
      </c>
    </row>
    <row r="19" spans="1:12">
      <c r="A19" s="33"/>
      <c r="B19" s="34"/>
      <c r="C19" s="33"/>
      <c r="D19" s="34"/>
      <c r="E19" s="61"/>
      <c r="L19" s="2"/>
    </row>
    <row r="20" spans="1:12">
      <c r="A20" s="33"/>
      <c r="B20" s="34"/>
      <c r="C20" s="33"/>
      <c r="D20" s="34"/>
      <c r="E20" s="61"/>
      <c r="L20" s="2"/>
    </row>
    <row r="21" spans="1:12">
      <c r="A21" s="33"/>
      <c r="B21" s="34"/>
      <c r="C21" s="33"/>
      <c r="D21" s="34"/>
      <c r="E21" s="61"/>
      <c r="L21" s="2"/>
    </row>
    <row r="22" spans="1:12">
      <c r="A22" s="33"/>
      <c r="B22" s="34"/>
      <c r="C22" s="33"/>
      <c r="D22" s="34"/>
      <c r="E22" s="61"/>
      <c r="L22" s="2"/>
    </row>
    <row r="23" spans="1:12">
      <c r="A23" s="33"/>
      <c r="B23" s="34"/>
      <c r="C23" s="33"/>
      <c r="D23" s="34"/>
      <c r="E23" s="57"/>
      <c r="F23" s="9"/>
    </row>
    <row r="24" spans="1:12">
      <c r="A24" s="4"/>
      <c r="B24" s="20">
        <f>SUM(B19:B23)</f>
        <v>0</v>
      </c>
      <c r="C24" s="4"/>
      <c r="D24" s="20">
        <f>SUM(D19:D23)</f>
        <v>0</v>
      </c>
      <c r="F24" s="20">
        <f>SUM(F19:F23)</f>
        <v>0</v>
      </c>
    </row>
    <row r="26" spans="1:12">
      <c r="A26" s="1" t="s">
        <v>5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L27" s="25">
        <f>+B31+D31</f>
        <v>0</v>
      </c>
    </row>
    <row r="28" spans="1:12">
      <c r="A28" s="33"/>
      <c r="B28" s="34"/>
    </row>
    <row r="29" spans="1:12">
      <c r="A29" s="33"/>
      <c r="B29" s="34"/>
    </row>
    <row r="30" spans="1:12">
      <c r="A30" s="33"/>
      <c r="B30" s="34"/>
      <c r="C30" s="33"/>
      <c r="D30" s="34"/>
    </row>
    <row r="31" spans="1:12">
      <c r="B31" s="38">
        <f>SUM(B28:B30)</f>
        <v>0</v>
      </c>
      <c r="D31" s="38">
        <f>SUM(D28:D30)</f>
        <v>0</v>
      </c>
    </row>
    <row r="32" spans="1:12">
      <c r="A32" s="1" t="s">
        <v>6</v>
      </c>
    </row>
    <row r="33" spans="1:12">
      <c r="A33" s="3" t="s">
        <v>8</v>
      </c>
      <c r="B33" s="3" t="s">
        <v>9</v>
      </c>
      <c r="C33" s="3" t="s">
        <v>8</v>
      </c>
      <c r="D33" s="3" t="s">
        <v>9</v>
      </c>
      <c r="E33" s="3" t="s">
        <v>8</v>
      </c>
      <c r="F33" s="3" t="s">
        <v>9</v>
      </c>
      <c r="G33" s="3" t="s">
        <v>8</v>
      </c>
      <c r="H33" s="3" t="s">
        <v>9</v>
      </c>
      <c r="I33" s="3" t="s">
        <v>8</v>
      </c>
      <c r="J33" s="3" t="s">
        <v>9</v>
      </c>
      <c r="L33" s="16">
        <f>+B40+D40+F40+H40+J40</f>
        <v>139039.78</v>
      </c>
    </row>
    <row r="34" spans="1:12">
      <c r="A34" s="8">
        <v>40978</v>
      </c>
      <c r="B34" s="62">
        <v>274.31</v>
      </c>
      <c r="C34" s="33">
        <v>42853</v>
      </c>
      <c r="D34" s="34">
        <v>4615.25</v>
      </c>
      <c r="E34" s="33"/>
      <c r="F34" s="34"/>
      <c r="G34" s="33"/>
      <c r="H34" s="34"/>
      <c r="I34" s="33"/>
      <c r="J34" s="34"/>
    </row>
    <row r="35" spans="1:12">
      <c r="A35" s="33">
        <v>42851</v>
      </c>
      <c r="B35" s="34">
        <v>1042.93</v>
      </c>
      <c r="C35" s="33">
        <v>42854</v>
      </c>
      <c r="D35" s="34">
        <v>2705.68</v>
      </c>
      <c r="E35" s="33"/>
      <c r="F35" s="34"/>
      <c r="G35" s="33"/>
      <c r="H35" s="34"/>
      <c r="I35" s="33"/>
      <c r="J35" s="34"/>
    </row>
    <row r="36" spans="1:12">
      <c r="A36" s="33">
        <v>42852</v>
      </c>
      <c r="B36" s="34">
        <v>34692.839999999997</v>
      </c>
      <c r="C36" s="33">
        <v>42854</v>
      </c>
      <c r="D36" s="34">
        <v>9100</v>
      </c>
      <c r="E36" s="33"/>
      <c r="F36" s="34"/>
      <c r="G36" s="33"/>
      <c r="H36" s="34"/>
      <c r="I36" s="33"/>
      <c r="J36" s="34"/>
    </row>
    <row r="37" spans="1:12">
      <c r="A37" s="33">
        <v>42852</v>
      </c>
      <c r="B37" s="34">
        <v>705.73</v>
      </c>
      <c r="C37" s="33">
        <v>42855</v>
      </c>
      <c r="D37" s="34">
        <v>1612.34</v>
      </c>
      <c r="E37" s="33"/>
      <c r="F37" s="34"/>
      <c r="G37" s="33"/>
      <c r="H37" s="34"/>
      <c r="I37" s="33"/>
      <c r="J37" s="34"/>
    </row>
    <row r="38" spans="1:12">
      <c r="A38" s="33">
        <v>42853</v>
      </c>
      <c r="B38" s="34">
        <v>80703.98</v>
      </c>
      <c r="C38" s="33"/>
      <c r="D38" s="34"/>
      <c r="E38" s="33"/>
      <c r="F38" s="34"/>
      <c r="G38" s="33"/>
      <c r="H38" s="34"/>
      <c r="I38" s="33"/>
      <c r="J38" s="34"/>
    </row>
    <row r="39" spans="1:12">
      <c r="A39" s="33">
        <v>42853</v>
      </c>
      <c r="B39" s="34">
        <v>3586.72</v>
      </c>
      <c r="C39" s="33"/>
      <c r="D39" s="34"/>
      <c r="E39" s="33"/>
      <c r="F39" s="34"/>
      <c r="G39" s="33"/>
      <c r="H39" s="34"/>
      <c r="I39" s="33"/>
      <c r="J39" s="34"/>
    </row>
    <row r="40" spans="1:12">
      <c r="B40" s="11">
        <f>SUM(B34:B39)</f>
        <v>121006.51</v>
      </c>
      <c r="C40" s="33"/>
      <c r="D40" s="11">
        <f>SUM(D34:D39)</f>
        <v>18033.27</v>
      </c>
      <c r="F40" s="11">
        <f>SUM(F34:F39)</f>
        <v>0</v>
      </c>
      <c r="H40" s="11">
        <f>SUM(H34:H39)</f>
        <v>0</v>
      </c>
      <c r="J40" s="11">
        <f>SUM(J34:J39)</f>
        <v>0</v>
      </c>
    </row>
    <row r="41" spans="1:12">
      <c r="D41" s="11"/>
      <c r="F41" s="11"/>
      <c r="H41" s="11"/>
      <c r="J41" s="11"/>
    </row>
    <row r="42" spans="1:12">
      <c r="A42" s="2" t="s">
        <v>7</v>
      </c>
    </row>
    <row r="43" spans="1:12">
      <c r="A43" s="2"/>
      <c r="L43" s="17">
        <f>+L6+L8+L18-L27-L33</f>
        <v>157437.44999999998</v>
      </c>
    </row>
    <row r="44" spans="1:12">
      <c r="A44" s="1" t="s">
        <v>27</v>
      </c>
      <c r="L44" s="17"/>
    </row>
    <row r="45" spans="1:12">
      <c r="A45" s="2"/>
      <c r="L45" s="58"/>
    </row>
    <row r="46" spans="1:12">
      <c r="A46" s="2"/>
      <c r="L46" s="59"/>
    </row>
    <row r="47" spans="1:12">
      <c r="A47" s="2"/>
      <c r="L47" s="59"/>
    </row>
    <row r="48" spans="1:12">
      <c r="A48" s="2"/>
      <c r="L48" s="59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G21" sqref="G2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58175.46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58175.46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E32" sqref="E3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130415.74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130415.74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 ht="10.5" customHeight="1">
      <c r="A43" s="2"/>
      <c r="L43" s="17"/>
    </row>
    <row r="44" spans="1:12" ht="10.5" customHeight="1"/>
    <row r="45" spans="1:12" ht="10.5" customHeight="1"/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E32" sqref="E32"/>
    </sheetView>
  </sheetViews>
  <sheetFormatPr baseColWidth="10" defaultRowHeight="10.5"/>
  <cols>
    <col min="1" max="4" width="11.42578125" style="1"/>
    <col min="5" max="5" width="11.42578125" style="1" customWidth="1"/>
    <col min="6" max="6" width="11.5703125" style="1" customWidth="1"/>
    <col min="7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32968.36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32968.36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workbookViewId="0">
      <selection activeCell="J22" sqref="J22"/>
    </sheetView>
  </sheetViews>
  <sheetFormatPr baseColWidth="10" defaultRowHeight="10.5"/>
  <cols>
    <col min="1" max="1" width="10.7109375" style="1" customWidth="1"/>
    <col min="2" max="4" width="12.140625" style="1" customWidth="1"/>
    <col min="5" max="5" width="10.7109375" style="1" customWidth="1"/>
    <col min="6" max="6" width="12.140625" style="1" customWidth="1"/>
    <col min="7" max="7" width="10.7109375" style="1" customWidth="1"/>
    <col min="8" max="8" width="12.42578125" style="1" customWidth="1"/>
    <col min="9" max="9" width="11.42578125" style="1" customWidth="1"/>
    <col min="10" max="10" width="11.28515625" style="1" bestFit="1" customWidth="1"/>
    <col min="11" max="11" width="11.42578125" style="1" customWidth="1"/>
    <col min="12" max="12" width="13.42578125" style="1" customWidth="1"/>
    <col min="13" max="13" width="6.7109375" style="1" customWidth="1"/>
    <col min="14" max="16384" width="11.42578125" style="1"/>
  </cols>
  <sheetData>
    <row r="1" spans="1:13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s="14" customFormat="1" ht="14.25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s="14" customFormat="1" ht="14.25">
      <c r="A3" s="64" t="str">
        <f>+'[1]SERFIN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s="14" customFormat="1" ht="14.25">
      <c r="A4" s="64">
        <f>+'[1]SERFIN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3">
      <c r="A6" s="2" t="s">
        <v>2</v>
      </c>
      <c r="L6" s="55">
        <v>1276874.05</v>
      </c>
    </row>
    <row r="8" spans="1:13">
      <c r="A8" s="1" t="s">
        <v>3</v>
      </c>
      <c r="L8" s="16">
        <f>+C14+F14+I14</f>
        <v>33588.57</v>
      </c>
    </row>
    <row r="9" spans="1:13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  <c r="M9" s="38"/>
    </row>
    <row r="10" spans="1:13">
      <c r="A10" s="39">
        <v>42846</v>
      </c>
      <c r="B10" s="40">
        <v>8584</v>
      </c>
      <c r="C10" s="41">
        <v>25000</v>
      </c>
      <c r="D10" s="39">
        <v>42836</v>
      </c>
      <c r="E10" s="40">
        <v>8575</v>
      </c>
      <c r="F10" s="41">
        <v>3848.51</v>
      </c>
      <c r="G10" s="39"/>
      <c r="H10" s="40"/>
      <c r="I10" s="41"/>
      <c r="M10" s="38"/>
    </row>
    <row r="11" spans="1:13">
      <c r="A11" s="39">
        <v>42853</v>
      </c>
      <c r="B11" s="40"/>
      <c r="C11" s="41">
        <v>0.06</v>
      </c>
      <c r="D11" s="39">
        <v>42836</v>
      </c>
      <c r="E11" s="40">
        <v>8577</v>
      </c>
      <c r="F11" s="41">
        <v>4740</v>
      </c>
      <c r="G11" s="39"/>
      <c r="H11" s="40"/>
      <c r="I11" s="41"/>
      <c r="M11" s="38"/>
    </row>
    <row r="12" spans="1:13">
      <c r="A12" s="39"/>
      <c r="B12" s="40"/>
      <c r="C12" s="41"/>
      <c r="D12" s="39"/>
      <c r="E12" s="40"/>
      <c r="F12" s="41"/>
      <c r="G12" s="39"/>
      <c r="H12" s="40"/>
      <c r="I12" s="41"/>
      <c r="M12" s="38"/>
    </row>
    <row r="13" spans="1:13">
      <c r="A13" s="39"/>
      <c r="B13" s="40"/>
      <c r="C13" s="41"/>
      <c r="D13" s="39"/>
      <c r="E13" s="40"/>
      <c r="F13" s="41"/>
      <c r="G13" s="39"/>
      <c r="H13" s="40"/>
      <c r="I13" s="41"/>
      <c r="M13" s="38"/>
    </row>
    <row r="14" spans="1:13">
      <c r="A14" s="22"/>
      <c r="B14" s="23"/>
      <c r="C14" s="47">
        <f>SUM(C10:C13)</f>
        <v>25000.06</v>
      </c>
      <c r="F14" s="47">
        <f>SUM(F10:F13)</f>
        <v>8588.51</v>
      </c>
      <c r="I14" s="47">
        <f>SUM(I10:I13)</f>
        <v>0</v>
      </c>
      <c r="M14" s="38"/>
    </row>
    <row r="15" spans="1:13">
      <c r="A15" s="22"/>
      <c r="B15" s="23"/>
      <c r="C15" s="47"/>
      <c r="F15" s="17"/>
      <c r="I15" s="38"/>
      <c r="M15" s="38"/>
    </row>
    <row r="16" spans="1:13">
      <c r="A16" s="1" t="s">
        <v>4</v>
      </c>
      <c r="L16" s="16">
        <f>+B23+D23+F23+H23+I23</f>
        <v>0</v>
      </c>
      <c r="M16" s="38"/>
    </row>
    <row r="17" spans="1:14">
      <c r="A17" s="3" t="s">
        <v>8</v>
      </c>
      <c r="B17" s="3" t="s">
        <v>9</v>
      </c>
      <c r="C17" s="3" t="s">
        <v>8</v>
      </c>
      <c r="D17" s="3" t="s">
        <v>9</v>
      </c>
      <c r="E17" s="3" t="s">
        <v>8</v>
      </c>
      <c r="F17" s="3" t="s">
        <v>9</v>
      </c>
      <c r="G17" s="3" t="s">
        <v>8</v>
      </c>
      <c r="H17" s="3" t="s">
        <v>9</v>
      </c>
      <c r="I17" s="15"/>
      <c r="L17" s="2"/>
      <c r="M17" s="38"/>
    </row>
    <row r="18" spans="1:14">
      <c r="A18" s="56"/>
      <c r="B18" s="57"/>
      <c r="C18" s="56"/>
      <c r="D18" s="57"/>
      <c r="E18" s="56"/>
      <c r="F18" s="57"/>
      <c r="G18" s="56"/>
      <c r="H18" s="57"/>
      <c r="M18" s="38"/>
      <c r="N18" s="38"/>
    </row>
    <row r="19" spans="1:14">
      <c r="A19" s="56"/>
      <c r="B19" s="57"/>
      <c r="C19" s="56"/>
      <c r="D19" s="57"/>
      <c r="E19" s="56"/>
      <c r="F19" s="57"/>
      <c r="G19" s="56"/>
      <c r="H19" s="57"/>
      <c r="M19" s="38"/>
    </row>
    <row r="20" spans="1:14">
      <c r="A20" s="56"/>
      <c r="B20" s="57"/>
      <c r="C20" s="56"/>
      <c r="D20" s="57"/>
      <c r="E20" s="56"/>
      <c r="F20" s="57"/>
      <c r="G20" s="56"/>
      <c r="H20" s="57"/>
      <c r="I20" s="15"/>
      <c r="M20" s="38"/>
    </row>
    <row r="21" spans="1:14">
      <c r="A21" s="56"/>
      <c r="B21" s="57"/>
      <c r="C21" s="56"/>
      <c r="D21" s="57"/>
      <c r="E21" s="56"/>
      <c r="F21" s="57"/>
      <c r="G21" s="56"/>
      <c r="H21" s="57"/>
      <c r="I21" s="15"/>
      <c r="M21" s="38"/>
    </row>
    <row r="22" spans="1:14">
      <c r="A22" s="56"/>
      <c r="B22" s="57"/>
      <c r="C22" s="56"/>
      <c r="D22" s="57"/>
      <c r="E22" s="56"/>
      <c r="F22" s="57"/>
      <c r="G22" s="56"/>
      <c r="H22" s="57"/>
      <c r="I22" s="15"/>
      <c r="M22" s="38"/>
    </row>
    <row r="23" spans="1:14">
      <c r="A23" s="4"/>
      <c r="B23" s="20">
        <f>SUM(B18:B20)</f>
        <v>0</v>
      </c>
      <c r="C23" s="4"/>
      <c r="D23" s="20">
        <f>SUM(D18:D22)</f>
        <v>0</v>
      </c>
      <c r="F23" s="20">
        <f>SUM(F18:F19)</f>
        <v>0</v>
      </c>
      <c r="H23" s="63">
        <f>SUM(H18:H19)</f>
        <v>0</v>
      </c>
      <c r="I23" s="15"/>
      <c r="M23" s="38"/>
    </row>
    <row r="24" spans="1:14">
      <c r="I24" s="15"/>
      <c r="M24" s="38"/>
    </row>
    <row r="25" spans="1:14">
      <c r="A25" s="1" t="s">
        <v>5</v>
      </c>
      <c r="L25" s="16">
        <f>B30+D30</f>
        <v>0</v>
      </c>
      <c r="M25" s="38"/>
    </row>
    <row r="26" spans="1:14">
      <c r="A26" s="3" t="s">
        <v>8</v>
      </c>
      <c r="B26" s="3" t="s">
        <v>9</v>
      </c>
      <c r="C26" s="3" t="s">
        <v>8</v>
      </c>
      <c r="D26" s="3" t="s">
        <v>9</v>
      </c>
      <c r="M26" s="38"/>
    </row>
    <row r="27" spans="1:14">
      <c r="A27" s="56"/>
      <c r="B27" s="57"/>
      <c r="D27" s="57"/>
      <c r="M27" s="38"/>
    </row>
    <row r="28" spans="1:14">
      <c r="A28" s="56"/>
      <c r="B28" s="57"/>
      <c r="D28" s="57"/>
      <c r="M28" s="38"/>
    </row>
    <row r="29" spans="1:14">
      <c r="A29" s="56"/>
      <c r="B29" s="57"/>
      <c r="D29" s="57"/>
      <c r="M29" s="38"/>
    </row>
    <row r="30" spans="1:14">
      <c r="B30" s="20">
        <f>SUM(B27:B29)</f>
        <v>0</v>
      </c>
      <c r="D30" s="20">
        <f>SUM(D27:D29)</f>
        <v>0</v>
      </c>
      <c r="M30" s="38"/>
    </row>
    <row r="31" spans="1:14">
      <c r="A31" s="1" t="s">
        <v>6</v>
      </c>
      <c r="L31" s="16">
        <f>+B47+D47+F47+H47+J47</f>
        <v>903249.79</v>
      </c>
      <c r="M31" s="38"/>
    </row>
    <row r="32" spans="1:14">
      <c r="A32" s="3" t="s">
        <v>8</v>
      </c>
      <c r="B32" s="3" t="s">
        <v>9</v>
      </c>
      <c r="C32" s="3" t="s">
        <v>8</v>
      </c>
      <c r="D32" s="3" t="s">
        <v>9</v>
      </c>
      <c r="E32" s="3" t="s">
        <v>8</v>
      </c>
      <c r="F32" s="3" t="s">
        <v>9</v>
      </c>
      <c r="G32" s="3" t="s">
        <v>8</v>
      </c>
      <c r="H32" s="3" t="s">
        <v>9</v>
      </c>
      <c r="I32" s="3" t="s">
        <v>8</v>
      </c>
      <c r="J32" s="3" t="s">
        <v>9</v>
      </c>
      <c r="M32" s="38"/>
    </row>
    <row r="33" spans="1:13">
      <c r="A33" s="8">
        <v>41383</v>
      </c>
      <c r="B33" s="60">
        <v>185.11</v>
      </c>
      <c r="C33" s="52">
        <v>42851</v>
      </c>
      <c r="D33" s="41">
        <v>12200.03</v>
      </c>
      <c r="E33" s="42">
        <v>42852</v>
      </c>
      <c r="F33" s="15">
        <v>3474.19</v>
      </c>
      <c r="G33" s="52">
        <v>42852</v>
      </c>
      <c r="H33" s="41">
        <v>32969.08</v>
      </c>
      <c r="I33" s="37"/>
      <c r="J33" s="15"/>
      <c r="M33" s="38"/>
    </row>
    <row r="34" spans="1:13">
      <c r="A34" s="8">
        <v>41383</v>
      </c>
      <c r="B34" s="60">
        <v>808.32</v>
      </c>
      <c r="C34" s="52">
        <v>42851</v>
      </c>
      <c r="D34" s="41">
        <v>23237.02</v>
      </c>
      <c r="E34" s="42">
        <v>42852</v>
      </c>
      <c r="F34" s="15">
        <v>52675.18</v>
      </c>
      <c r="G34" s="52">
        <v>42852</v>
      </c>
      <c r="H34" s="41">
        <v>34122.660000000003</v>
      </c>
      <c r="M34" s="38"/>
    </row>
    <row r="35" spans="1:13">
      <c r="A35" s="42">
        <v>42060</v>
      </c>
      <c r="B35" s="41">
        <v>71.33</v>
      </c>
      <c r="C35" s="52">
        <v>42852</v>
      </c>
      <c r="D35" s="41">
        <v>1190.1600000000001</v>
      </c>
      <c r="E35" s="42">
        <v>42852</v>
      </c>
      <c r="F35" s="15">
        <v>65812.33</v>
      </c>
      <c r="G35" s="52">
        <v>42852</v>
      </c>
      <c r="H35" s="41">
        <v>36618.019999999997</v>
      </c>
      <c r="M35" s="38"/>
    </row>
    <row r="36" spans="1:13">
      <c r="A36" s="52">
        <v>42181</v>
      </c>
      <c r="B36" s="41">
        <v>29.72</v>
      </c>
      <c r="C36" s="52">
        <v>42852</v>
      </c>
      <c r="D36" s="41">
        <v>3043.78</v>
      </c>
      <c r="E36" s="42">
        <v>42853</v>
      </c>
      <c r="F36" s="15">
        <v>44743.93</v>
      </c>
      <c r="G36" s="52">
        <v>42852</v>
      </c>
      <c r="H36" s="41">
        <v>6609.11</v>
      </c>
      <c r="M36" s="38"/>
    </row>
    <row r="37" spans="1:13">
      <c r="A37" s="52">
        <v>42400</v>
      </c>
      <c r="B37" s="41">
        <v>0.59</v>
      </c>
      <c r="C37" s="52">
        <v>42852</v>
      </c>
      <c r="D37" s="41">
        <v>6169.65</v>
      </c>
      <c r="E37" s="42">
        <v>42852</v>
      </c>
      <c r="F37" s="15">
        <v>1181.26</v>
      </c>
      <c r="G37" s="52">
        <v>42852</v>
      </c>
      <c r="H37" s="41">
        <v>41228.35</v>
      </c>
      <c r="M37" s="38"/>
    </row>
    <row r="38" spans="1:13">
      <c r="A38" s="52">
        <v>42852</v>
      </c>
      <c r="B38" s="41">
        <v>3031.72</v>
      </c>
      <c r="C38" s="52">
        <v>42852</v>
      </c>
      <c r="D38" s="41">
        <v>6604.26</v>
      </c>
      <c r="E38" s="52">
        <v>42852</v>
      </c>
      <c r="F38" s="41">
        <v>20722.849999999999</v>
      </c>
      <c r="G38" s="52">
        <v>42853</v>
      </c>
      <c r="H38" s="41">
        <v>29152.95</v>
      </c>
      <c r="M38" s="38"/>
    </row>
    <row r="39" spans="1:13">
      <c r="A39" s="52">
        <v>42852</v>
      </c>
      <c r="B39" s="41">
        <v>347.36</v>
      </c>
      <c r="C39" s="52">
        <v>42853</v>
      </c>
      <c r="D39" s="41">
        <v>2081</v>
      </c>
      <c r="E39" s="52">
        <v>42852</v>
      </c>
      <c r="F39" s="41">
        <v>21211.95</v>
      </c>
      <c r="G39" s="52">
        <v>42853</v>
      </c>
      <c r="H39" s="41">
        <v>31187.4</v>
      </c>
      <c r="I39" s="37"/>
      <c r="J39" s="41"/>
      <c r="M39" s="38"/>
    </row>
    <row r="40" spans="1:13">
      <c r="A40" s="52">
        <v>42853</v>
      </c>
      <c r="B40" s="41">
        <v>203.6</v>
      </c>
      <c r="C40" s="52">
        <v>42853</v>
      </c>
      <c r="D40" s="41">
        <v>2089.63</v>
      </c>
      <c r="E40" s="52">
        <v>42852</v>
      </c>
      <c r="F40" s="41">
        <v>23453.58</v>
      </c>
      <c r="G40" s="52">
        <v>42853</v>
      </c>
      <c r="H40" s="41">
        <v>32002.42</v>
      </c>
      <c r="I40" s="37"/>
      <c r="J40" s="41"/>
      <c r="M40" s="38"/>
    </row>
    <row r="41" spans="1:13">
      <c r="A41" s="52">
        <v>42853</v>
      </c>
      <c r="B41" s="41">
        <v>254.51</v>
      </c>
      <c r="C41" s="52">
        <v>42853</v>
      </c>
      <c r="D41" s="41">
        <v>2175.91</v>
      </c>
      <c r="E41" s="52">
        <v>42852</v>
      </c>
      <c r="F41" s="41">
        <v>27487.55</v>
      </c>
      <c r="G41" s="52">
        <v>42853</v>
      </c>
      <c r="H41" s="41">
        <v>32002.92</v>
      </c>
      <c r="I41" s="37"/>
      <c r="J41" s="41"/>
      <c r="M41" s="38"/>
    </row>
    <row r="42" spans="1:13">
      <c r="A42" s="52">
        <v>42853</v>
      </c>
      <c r="B42" s="41">
        <v>265.14999999999998</v>
      </c>
      <c r="C42" s="52">
        <v>42853</v>
      </c>
      <c r="D42" s="41">
        <v>2936.2</v>
      </c>
      <c r="E42" s="52">
        <v>42852</v>
      </c>
      <c r="F42" s="41">
        <v>28737.24</v>
      </c>
      <c r="G42" s="52">
        <v>42853</v>
      </c>
      <c r="H42" s="41">
        <v>34668.86</v>
      </c>
      <c r="I42" s="37"/>
      <c r="J42" s="41"/>
      <c r="M42" s="38"/>
    </row>
    <row r="43" spans="1:13">
      <c r="A43" s="52">
        <v>42853</v>
      </c>
      <c r="B43" s="41">
        <v>286.85000000000002</v>
      </c>
      <c r="C43" s="52">
        <v>42853</v>
      </c>
      <c r="D43" s="41">
        <v>3024.03</v>
      </c>
      <c r="E43" s="52">
        <v>42853</v>
      </c>
      <c r="F43" s="41">
        <v>10432.82</v>
      </c>
      <c r="G43" s="52">
        <v>42853</v>
      </c>
      <c r="H43" s="41">
        <v>35672.99</v>
      </c>
      <c r="I43" s="37"/>
      <c r="J43" s="41"/>
      <c r="M43" s="38"/>
    </row>
    <row r="44" spans="1:13">
      <c r="A44" s="52">
        <v>42853</v>
      </c>
      <c r="B44" s="41">
        <v>939.74</v>
      </c>
      <c r="C44" s="52">
        <v>42853</v>
      </c>
      <c r="D44" s="41">
        <v>3200.88</v>
      </c>
      <c r="E44" s="52">
        <v>42853</v>
      </c>
      <c r="F44" s="41">
        <v>11871.6</v>
      </c>
      <c r="G44" s="52">
        <v>42853</v>
      </c>
      <c r="H44" s="41">
        <v>35874.400000000001</v>
      </c>
      <c r="I44" s="37"/>
      <c r="J44" s="41"/>
      <c r="M44" s="38"/>
    </row>
    <row r="45" spans="1:13">
      <c r="A45" s="52">
        <v>42853</v>
      </c>
      <c r="B45" s="41">
        <v>1425.78</v>
      </c>
      <c r="C45" s="52">
        <v>42853</v>
      </c>
      <c r="D45" s="41">
        <v>5868.19</v>
      </c>
      <c r="E45" s="52">
        <v>42853</v>
      </c>
      <c r="F45" s="41">
        <v>12317.25</v>
      </c>
      <c r="G45" s="52">
        <v>42853</v>
      </c>
      <c r="H45" s="41">
        <v>37427.25</v>
      </c>
      <c r="I45" s="37"/>
      <c r="J45" s="41"/>
      <c r="M45" s="38"/>
    </row>
    <row r="46" spans="1:13">
      <c r="A46" s="52">
        <v>42853</v>
      </c>
      <c r="B46" s="41">
        <v>1583.19</v>
      </c>
      <c r="C46" s="52">
        <v>42852</v>
      </c>
      <c r="D46" s="41">
        <v>18836.32</v>
      </c>
      <c r="E46" s="52">
        <v>42853</v>
      </c>
      <c r="F46" s="41">
        <v>14436.25</v>
      </c>
      <c r="G46" s="52">
        <v>42853</v>
      </c>
      <c r="H46" s="41">
        <v>43065.37</v>
      </c>
      <c r="I46" s="37"/>
      <c r="J46" s="41"/>
      <c r="M46" s="38"/>
    </row>
    <row r="47" spans="1:13">
      <c r="A47" s="10"/>
      <c r="B47" s="46">
        <f>SUM(B33:B46)</f>
        <v>9432.9699999999993</v>
      </c>
      <c r="C47" s="10"/>
      <c r="D47" s="46">
        <f>SUM(D33:D46)</f>
        <v>92657.06</v>
      </c>
      <c r="E47" s="52"/>
      <c r="F47" s="46">
        <f>SUM(F33:F46)</f>
        <v>338557.98</v>
      </c>
      <c r="H47" s="46">
        <f>SUM(H33:H46)</f>
        <v>462601.77999999997</v>
      </c>
      <c r="J47" s="54">
        <f>SUM(J33:J46)</f>
        <v>0</v>
      </c>
      <c r="M47" s="38"/>
    </row>
    <row r="48" spans="1:13">
      <c r="J48" s="15"/>
      <c r="M48" s="38"/>
    </row>
    <row r="49" spans="1:13">
      <c r="M49" s="38"/>
    </row>
    <row r="50" spans="1:13">
      <c r="A50" s="2" t="s">
        <v>7</v>
      </c>
      <c r="L50" s="17">
        <f>+L6+L8+L16-L25-L31</f>
        <v>407212.83000000007</v>
      </c>
      <c r="M50" s="38"/>
    </row>
    <row r="51" spans="1:13">
      <c r="A51" s="2"/>
      <c r="L51" s="17"/>
      <c r="M51" s="38"/>
    </row>
    <row r="52" spans="1:13">
      <c r="A52" s="1" t="s">
        <v>27</v>
      </c>
      <c r="L52" s="17"/>
    </row>
    <row r="53" spans="1:13">
      <c r="A53" s="2"/>
      <c r="L53" s="38"/>
    </row>
    <row r="54" spans="1:13">
      <c r="A54" s="2"/>
      <c r="L54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49"/>
  <sheetViews>
    <sheetView zoomScaleNormal="100" workbookViewId="0">
      <selection activeCell="H19" sqref="H19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2.28515625" style="1" bestFit="1" customWidth="1"/>
    <col min="7" max="7" width="9" style="1" bestFit="1" customWidth="1"/>
    <col min="8" max="8" width="12.28515625" style="1" bestFit="1" customWidth="1"/>
    <col min="9" max="9" width="9" style="1" bestFit="1" customWidth="1"/>
    <col min="10" max="10" width="12.28515625" style="1" bestFit="1" customWidth="1"/>
    <col min="11" max="11" width="11.28515625" style="1" bestFit="1" customWidth="1"/>
    <col min="12" max="12" width="14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973.59</v>
      </c>
    </row>
    <row r="8" spans="1:12">
      <c r="A8" s="1" t="s">
        <v>3</v>
      </c>
      <c r="L8" s="25">
        <f>+C13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53"/>
    </row>
    <row r="11" spans="1:12">
      <c r="A11" s="7"/>
      <c r="B11" s="23"/>
      <c r="C11" s="53"/>
    </row>
    <row r="12" spans="1:12">
      <c r="A12" s="7"/>
      <c r="B12" s="23"/>
      <c r="C12" s="21"/>
    </row>
    <row r="13" spans="1:12">
      <c r="A13" s="22"/>
      <c r="B13" s="23"/>
      <c r="C13" s="21">
        <f>SUM(C10:C12)</f>
        <v>0</v>
      </c>
    </row>
    <row r="14" spans="1:12">
      <c r="A14" s="1" t="s">
        <v>4</v>
      </c>
      <c r="L14" s="16">
        <f>+B18+D18+F18</f>
        <v>0</v>
      </c>
    </row>
    <row r="15" spans="1:12">
      <c r="A15" s="3" t="s">
        <v>8</v>
      </c>
      <c r="B15" s="3" t="s">
        <v>9</v>
      </c>
      <c r="C15" s="3" t="s">
        <v>8</v>
      </c>
      <c r="D15" s="3" t="s">
        <v>9</v>
      </c>
      <c r="L15" s="2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+B40+D40+F40+H40+J40+K40</f>
        <v>973.58999999999992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</row>
    <row r="27" spans="1:12">
      <c r="A27" s="44">
        <v>40872</v>
      </c>
      <c r="B27" s="36">
        <v>552.13</v>
      </c>
      <c r="C27" s="33"/>
      <c r="D27" s="34"/>
      <c r="E27" s="33"/>
      <c r="F27" s="45"/>
      <c r="G27" s="33"/>
      <c r="H27" s="41"/>
      <c r="I27" s="33"/>
      <c r="J27" s="45"/>
      <c r="K27" s="15"/>
    </row>
    <row r="28" spans="1:12">
      <c r="A28" s="33">
        <v>41281</v>
      </c>
      <c r="B28" s="34">
        <v>421.46</v>
      </c>
      <c r="C28" s="33"/>
      <c r="D28" s="34"/>
      <c r="E28" s="33"/>
      <c r="F28" s="45"/>
      <c r="G28" s="33"/>
      <c r="H28" s="41"/>
      <c r="I28" s="33"/>
      <c r="J28" s="45"/>
      <c r="K28" s="15"/>
    </row>
    <row r="29" spans="1:12">
      <c r="A29" s="33"/>
      <c r="B29" s="36"/>
      <c r="C29" s="33"/>
      <c r="D29" s="34"/>
      <c r="E29" s="33"/>
      <c r="F29" s="15"/>
      <c r="G29" s="33"/>
      <c r="H29" s="41"/>
      <c r="I29" s="33"/>
      <c r="J29" s="45"/>
      <c r="K29" s="15"/>
    </row>
    <row r="30" spans="1:12">
      <c r="A30" s="33"/>
      <c r="B30" s="34"/>
      <c r="C30" s="33"/>
      <c r="D30" s="34"/>
      <c r="E30" s="33"/>
      <c r="F30" s="15"/>
      <c r="G30" s="33"/>
      <c r="H30" s="41"/>
      <c r="I30" s="33"/>
      <c r="J30" s="45"/>
      <c r="K30" s="15"/>
    </row>
    <row r="31" spans="1:12">
      <c r="A31" s="33"/>
      <c r="B31" s="34"/>
      <c r="C31" s="33"/>
      <c r="D31" s="34"/>
      <c r="E31" s="33"/>
      <c r="F31" s="15"/>
      <c r="G31" s="33"/>
      <c r="H31" s="41"/>
      <c r="I31" s="33"/>
      <c r="J31" s="41"/>
      <c r="K31" s="15"/>
    </row>
    <row r="32" spans="1:12">
      <c r="A32" s="33"/>
      <c r="B32" s="34"/>
      <c r="C32" s="33"/>
      <c r="D32" s="34"/>
      <c r="E32" s="33"/>
      <c r="F32" s="15"/>
      <c r="G32" s="33"/>
      <c r="H32" s="41"/>
      <c r="I32" s="33"/>
      <c r="J32" s="41"/>
      <c r="K32" s="15"/>
    </row>
    <row r="33" spans="1:13">
      <c r="A33" s="33"/>
      <c r="B33" s="34"/>
      <c r="C33" s="33"/>
      <c r="D33" s="41"/>
      <c r="E33" s="33"/>
      <c r="F33" s="15"/>
      <c r="G33" s="33"/>
      <c r="H33" s="41"/>
      <c r="I33" s="33"/>
      <c r="J33" s="41"/>
      <c r="K33" s="15"/>
    </row>
    <row r="34" spans="1:13">
      <c r="A34" s="33"/>
      <c r="B34" s="34"/>
      <c r="C34" s="33"/>
      <c r="D34" s="15"/>
      <c r="E34" s="33"/>
      <c r="F34" s="15"/>
      <c r="G34" s="33"/>
      <c r="H34" s="41"/>
      <c r="I34" s="33"/>
      <c r="J34" s="41"/>
      <c r="K34" s="15"/>
    </row>
    <row r="35" spans="1:13">
      <c r="A35" s="33"/>
      <c r="B35" s="34"/>
      <c r="C35" s="33"/>
      <c r="D35" s="45"/>
      <c r="E35" s="33"/>
      <c r="F35" s="15"/>
      <c r="G35" s="33"/>
      <c r="H35" s="41"/>
      <c r="I35" s="33"/>
      <c r="J35" s="41"/>
      <c r="K35" s="15"/>
    </row>
    <row r="36" spans="1:13">
      <c r="A36" s="33"/>
      <c r="B36" s="34"/>
      <c r="C36" s="33"/>
      <c r="D36" s="45"/>
      <c r="E36" s="33"/>
      <c r="F36" s="15"/>
      <c r="G36" s="33"/>
      <c r="H36" s="45"/>
      <c r="I36" s="33"/>
      <c r="J36" s="41"/>
      <c r="K36" s="15"/>
    </row>
    <row r="37" spans="1:13">
      <c r="A37" s="33"/>
      <c r="B37" s="34"/>
      <c r="C37" s="33"/>
      <c r="D37" s="45"/>
      <c r="E37" s="33"/>
      <c r="F37" s="15"/>
      <c r="G37" s="33"/>
      <c r="H37" s="45"/>
      <c r="I37" s="33"/>
      <c r="J37" s="41"/>
      <c r="K37" s="15"/>
    </row>
    <row r="38" spans="1:13">
      <c r="A38" s="33"/>
      <c r="B38" s="34"/>
      <c r="C38" s="33"/>
      <c r="D38" s="45"/>
      <c r="E38" s="33"/>
      <c r="F38" s="15"/>
      <c r="G38" s="33"/>
      <c r="H38" s="45"/>
      <c r="I38" s="33"/>
      <c r="J38" s="41"/>
      <c r="K38" s="15"/>
    </row>
    <row r="39" spans="1:13">
      <c r="A39" s="33"/>
      <c r="C39" s="33"/>
      <c r="D39" s="34"/>
      <c r="E39" s="33"/>
      <c r="F39" s="41"/>
      <c r="G39" s="33"/>
      <c r="H39" s="45"/>
      <c r="I39" s="33"/>
      <c r="J39" s="41"/>
      <c r="K39" s="15"/>
    </row>
    <row r="40" spans="1:13">
      <c r="A40" s="10"/>
      <c r="B40" s="46">
        <f>SUM(B27:B39)</f>
        <v>973.58999999999992</v>
      </c>
      <c r="C40" s="10"/>
      <c r="D40" s="46">
        <f>SUM(D27:D38)</f>
        <v>0</v>
      </c>
      <c r="F40" s="46">
        <f>SUM(F27:F38)</f>
        <v>0</v>
      </c>
      <c r="H40" s="46">
        <f>SUM(H27:H36)</f>
        <v>0</v>
      </c>
      <c r="J40" s="46"/>
      <c r="K40" s="54"/>
    </row>
    <row r="43" spans="1:13">
      <c r="A43" s="2" t="s">
        <v>7</v>
      </c>
      <c r="L43" s="17">
        <f>+L6+L8+L14-L21-L25</f>
        <v>0</v>
      </c>
      <c r="M43" s="38"/>
    </row>
    <row r="44" spans="1:13">
      <c r="A44" s="2"/>
      <c r="L44" s="17"/>
    </row>
    <row r="45" spans="1:13">
      <c r="A45" s="1" t="s">
        <v>27</v>
      </c>
      <c r="L45" s="17"/>
    </row>
    <row r="46" spans="1:13">
      <c r="A46" s="2"/>
      <c r="L46" s="17"/>
    </row>
    <row r="47" spans="1:13">
      <c r="A47" s="2"/>
      <c r="L47" s="17"/>
    </row>
    <row r="48" spans="1:13">
      <c r="A48" s="2"/>
      <c r="L48" s="17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56"/>
  <sheetViews>
    <sheetView topLeftCell="A4" workbookViewId="0">
      <selection activeCell="H21" sqref="H2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569132.78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42"/>
      <c r="B15" s="15"/>
      <c r="C15" s="42"/>
      <c r="D15" s="15"/>
      <c r="E15" s="42"/>
      <c r="F15" s="15"/>
      <c r="G15" s="42"/>
      <c r="H15" s="15"/>
      <c r="I15" s="42"/>
      <c r="J15" s="15"/>
      <c r="L15" s="2"/>
    </row>
    <row r="16" spans="1:12">
      <c r="A16" s="42"/>
      <c r="B16" s="15"/>
      <c r="C16" s="42"/>
      <c r="D16" s="15"/>
      <c r="E16" s="42"/>
      <c r="F16" s="15"/>
      <c r="G16" s="42"/>
      <c r="H16" s="41"/>
      <c r="I16" s="42"/>
      <c r="J16" s="15"/>
      <c r="L16" s="2"/>
    </row>
    <row r="17" spans="1:14">
      <c r="A17" s="42"/>
      <c r="B17" s="15"/>
      <c r="C17" s="42"/>
      <c r="D17" s="15"/>
      <c r="E17" s="42"/>
      <c r="F17" s="15"/>
      <c r="G17" s="42"/>
      <c r="H17" s="15"/>
      <c r="I17" s="42"/>
      <c r="J17" s="15"/>
      <c r="L17" s="2"/>
    </row>
    <row r="18" spans="1:14">
      <c r="A18" s="42"/>
      <c r="B18" s="15"/>
      <c r="C18" s="42"/>
      <c r="D18" s="15"/>
      <c r="E18" s="42"/>
      <c r="F18" s="15"/>
      <c r="G18" s="42"/>
      <c r="H18" s="15"/>
      <c r="I18" s="42"/>
      <c r="J18" s="15"/>
      <c r="L18" s="2"/>
    </row>
    <row r="19" spans="1:14">
      <c r="A19" s="42"/>
      <c r="B19" s="15"/>
      <c r="C19" s="42"/>
      <c r="D19" s="15"/>
      <c r="E19" s="42"/>
      <c r="F19" s="15"/>
      <c r="G19" s="42"/>
      <c r="H19" s="15"/>
      <c r="I19" s="42"/>
      <c r="J19" s="15"/>
    </row>
    <row r="20" spans="1:14">
      <c r="A20" s="42"/>
      <c r="B20" s="15"/>
      <c r="C20" s="42"/>
      <c r="D20" s="15"/>
      <c r="E20" s="42"/>
      <c r="F20" s="15"/>
      <c r="G20" s="42"/>
      <c r="H20" s="15"/>
      <c r="I20" s="42"/>
      <c r="J20" s="15"/>
    </row>
    <row r="21" spans="1:14">
      <c r="A21" s="42"/>
      <c r="B21" s="15"/>
      <c r="C21" s="42"/>
      <c r="D21" s="15"/>
      <c r="E21" s="42"/>
      <c r="F21" s="15"/>
      <c r="G21" s="42"/>
      <c r="H21" s="15"/>
      <c r="I21" s="42"/>
      <c r="J21" s="15"/>
    </row>
    <row r="22" spans="1:14">
      <c r="A22" s="4"/>
      <c r="B22" s="20">
        <f>SUM(B15:B21)</f>
        <v>0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4">
      <c r="A24" s="1" t="s">
        <v>5</v>
      </c>
      <c r="L24" s="25">
        <f>+B26+B27</f>
        <v>475.71</v>
      </c>
      <c r="N24" s="15"/>
    </row>
    <row r="25" spans="1:14">
      <c r="A25" s="22" t="s">
        <v>8</v>
      </c>
      <c r="B25" s="21" t="s">
        <v>9</v>
      </c>
      <c r="N25" s="15"/>
    </row>
    <row r="26" spans="1:14">
      <c r="A26" s="7">
        <v>41332</v>
      </c>
      <c r="B26" s="28">
        <v>475.71</v>
      </c>
      <c r="N26" s="15"/>
    </row>
    <row r="27" spans="1:14">
      <c r="A27" s="7"/>
      <c r="N27" s="15"/>
    </row>
    <row r="28" spans="1:14">
      <c r="N28" s="15"/>
    </row>
    <row r="29" spans="1:14">
      <c r="A29" s="1" t="s">
        <v>6</v>
      </c>
      <c r="L29" s="16">
        <f>+B39+D39+F39+H39+J39</f>
        <v>6016.57</v>
      </c>
      <c r="N29" s="15"/>
    </row>
    <row r="30" spans="1:14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  <c r="I30" s="3" t="s">
        <v>8</v>
      </c>
      <c r="J30" s="3" t="s">
        <v>9</v>
      </c>
      <c r="N30" s="15"/>
    </row>
    <row r="31" spans="1:14">
      <c r="A31" s="31">
        <v>40896</v>
      </c>
      <c r="B31" s="30">
        <v>171.26</v>
      </c>
      <c r="C31" s="42"/>
      <c r="D31" s="15"/>
      <c r="E31" s="42"/>
      <c r="F31" s="42"/>
      <c r="G31" s="42"/>
      <c r="H31" s="42"/>
      <c r="I31" s="42"/>
      <c r="J31" s="42"/>
      <c r="N31" s="15"/>
    </row>
    <row r="32" spans="1:14">
      <c r="A32" s="8">
        <v>40966</v>
      </c>
      <c r="B32" s="30">
        <v>1840.33</v>
      </c>
      <c r="C32" s="42"/>
      <c r="D32" s="15"/>
      <c r="E32" s="42"/>
      <c r="F32" s="42"/>
      <c r="G32" s="42"/>
      <c r="H32" s="42"/>
      <c r="I32" s="42"/>
      <c r="J32" s="42"/>
      <c r="N32" s="15"/>
    </row>
    <row r="33" spans="1:14">
      <c r="A33" s="8">
        <v>40967</v>
      </c>
      <c r="B33" s="30">
        <v>2336.61</v>
      </c>
      <c r="C33" s="42"/>
      <c r="D33" s="15"/>
      <c r="E33" s="42"/>
      <c r="F33" s="42"/>
      <c r="G33" s="42"/>
      <c r="H33" s="42"/>
      <c r="I33" s="42"/>
      <c r="J33" s="42"/>
      <c r="N33" s="15"/>
    </row>
    <row r="34" spans="1:14">
      <c r="A34" s="7">
        <v>40968</v>
      </c>
      <c r="B34" s="30">
        <v>868.85</v>
      </c>
      <c r="C34" s="42"/>
      <c r="D34" s="15"/>
      <c r="E34" s="42"/>
      <c r="F34" s="42"/>
      <c r="G34" s="42"/>
      <c r="H34" s="42"/>
      <c r="I34" s="42"/>
      <c r="J34" s="42"/>
      <c r="N34" s="15"/>
    </row>
    <row r="35" spans="1:14">
      <c r="A35" s="7">
        <v>40981</v>
      </c>
      <c r="B35" s="30">
        <v>95.32</v>
      </c>
      <c r="C35" s="42"/>
      <c r="D35" s="15"/>
      <c r="E35" s="42"/>
      <c r="F35" s="42"/>
      <c r="G35" s="42"/>
      <c r="H35" s="42"/>
      <c r="I35" s="42"/>
      <c r="J35" s="34"/>
      <c r="N35" s="15"/>
    </row>
    <row r="36" spans="1:14">
      <c r="A36" s="7">
        <v>40982</v>
      </c>
      <c r="B36" s="30">
        <v>123</v>
      </c>
      <c r="C36" s="42"/>
      <c r="D36" s="34"/>
      <c r="E36" s="42"/>
      <c r="F36" s="42"/>
      <c r="G36" s="42"/>
      <c r="H36" s="42"/>
      <c r="I36" s="42"/>
      <c r="J36" s="34"/>
      <c r="N36" s="15"/>
    </row>
    <row r="37" spans="1:14">
      <c r="A37" s="7">
        <v>41200</v>
      </c>
      <c r="B37" s="30">
        <v>581.20000000000005</v>
      </c>
      <c r="C37" s="42"/>
      <c r="D37" s="42"/>
      <c r="E37" s="42"/>
      <c r="F37" s="42"/>
      <c r="G37" s="42"/>
      <c r="H37" s="42"/>
      <c r="I37" s="42"/>
      <c r="J37" s="34"/>
      <c r="N37" s="15"/>
    </row>
    <row r="38" spans="1:14">
      <c r="A38" s="7"/>
      <c r="B38" s="6"/>
      <c r="C38" s="42"/>
      <c r="D38" s="42"/>
      <c r="E38" s="42"/>
      <c r="F38" s="42"/>
      <c r="G38" s="42"/>
      <c r="H38" s="42"/>
      <c r="I38" s="42"/>
      <c r="J38" s="34"/>
      <c r="N38" s="15"/>
    </row>
    <row r="39" spans="1:14">
      <c r="A39" s="10"/>
      <c r="B39" s="46">
        <f>SUM(B31:B37)</f>
        <v>6016.57</v>
      </c>
      <c r="C39" s="10"/>
      <c r="D39" s="46">
        <f>SUM(D31:D38)</f>
        <v>0</v>
      </c>
      <c r="F39" s="46">
        <f>SUM(F31:F38)</f>
        <v>0</v>
      </c>
      <c r="H39" s="46">
        <f>SUM(H31:H38)</f>
        <v>0</v>
      </c>
      <c r="J39" s="46">
        <f>SUM(J31:J38)</f>
        <v>0</v>
      </c>
      <c r="N39" s="15"/>
    </row>
    <row r="40" spans="1:14">
      <c r="N40" s="15"/>
    </row>
    <row r="41" spans="1:14">
      <c r="N41" s="15"/>
    </row>
    <row r="42" spans="1:14">
      <c r="A42" s="2" t="s">
        <v>7</v>
      </c>
      <c r="L42" s="17">
        <f>+L6+L8+L13-L24-L29</f>
        <v>562640.50000000012</v>
      </c>
      <c r="N42" s="15"/>
    </row>
    <row r="43" spans="1:14">
      <c r="A43" s="2"/>
      <c r="L43" s="17"/>
      <c r="N43" s="15"/>
    </row>
    <row r="44" spans="1:14">
      <c r="A44" s="1" t="s">
        <v>27</v>
      </c>
      <c r="L44" s="17"/>
      <c r="N44" s="15"/>
    </row>
    <row r="45" spans="1:14">
      <c r="A45" s="2"/>
      <c r="L45" s="17"/>
      <c r="N45" s="15"/>
    </row>
    <row r="46" spans="1:14">
      <c r="A46" s="2"/>
      <c r="L46" s="17"/>
      <c r="N46" s="15"/>
    </row>
    <row r="47" spans="1:14">
      <c r="A47" s="2"/>
      <c r="L47" s="17"/>
      <c r="N47" s="15"/>
    </row>
    <row r="48" spans="1:14">
      <c r="A48" s="2"/>
      <c r="L48" s="17"/>
      <c r="N48" s="15"/>
    </row>
    <row r="49" spans="14:14">
      <c r="N49" s="15"/>
    </row>
    <row r="50" spans="14:14">
      <c r="N50" s="15"/>
    </row>
    <row r="51" spans="14:14">
      <c r="N51" s="15"/>
    </row>
    <row r="52" spans="14:14">
      <c r="N52" s="15"/>
    </row>
    <row r="53" spans="14:14">
      <c r="N53" s="25"/>
    </row>
    <row r="54" spans="14:14">
      <c r="N54" s="15"/>
    </row>
    <row r="55" spans="14:14">
      <c r="N55" s="15"/>
    </row>
    <row r="56" spans="14:14">
      <c r="N56" s="15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L45"/>
  <sheetViews>
    <sheetView workbookViewId="0">
      <selection activeCell="A2" sqref="A2:L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9"/>
    </row>
    <row r="11" spans="1:12">
      <c r="A11" s="7"/>
      <c r="B11" s="23"/>
      <c r="C11" s="29"/>
    </row>
    <row r="12" spans="1:12">
      <c r="A12" s="22"/>
      <c r="B12" s="23"/>
      <c r="C12" s="21">
        <f>SUM(C10:C11)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K17" sqref="K1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22890.3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22890.3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topLeftCell="A4" workbookViewId="0">
      <selection activeCell="I25" sqref="I2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G15" sqref="G1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E6" sqref="E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1"/>
  <sheetViews>
    <sheetView topLeftCell="A16" workbookViewId="0">
      <selection activeCell="H39" sqref="H39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4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55">
        <v>8401260.6300000008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6.96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7">
        <v>42563</v>
      </c>
      <c r="B15" s="6">
        <v>6.96</v>
      </c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6.96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+B25</f>
        <v>0</v>
      </c>
    </row>
    <row r="22" spans="1:12">
      <c r="A22" s="22" t="s">
        <v>8</v>
      </c>
      <c r="B22" s="21" t="s">
        <v>9</v>
      </c>
    </row>
    <row r="23" spans="1:12">
      <c r="A23" s="8"/>
    </row>
    <row r="24" spans="1:12">
      <c r="A24" s="8"/>
    </row>
    <row r="25" spans="1:12">
      <c r="B25" s="20">
        <f>SUM(B23:B24)</f>
        <v>0</v>
      </c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8401267.5900000017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E8" sqref="E8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zoomScaleNormal="100" workbookViewId="0">
      <selection activeCell="J34" sqref="J3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67984.210000000006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67984.210000000006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E16" sqref="E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14" customFormat="1" ht="14.25">
      <c r="A2" s="64" t="s">
        <v>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14" customFormat="1" ht="14.25">
      <c r="A3" s="64" t="str">
        <f>+'SERFIN 8974'!A3:J3</f>
        <v>AL 30 DE ABRIL DE 2017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4" customFormat="1" ht="14.25">
      <c r="A4" s="64">
        <f>+'SERFIN 8974'!A4:L4</f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SERFIN 8974</vt:lpstr>
      <vt:lpstr>BANORTE 0846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1607</vt:lpstr>
      <vt:lpstr>BNMX 8887(CAN)</vt:lpstr>
      <vt:lpstr>BANORTE 2583</vt:lpstr>
      <vt:lpstr>BANORTE 2501</vt:lpstr>
      <vt:lpstr>MONEX 580(CAN)</vt:lpstr>
      <vt:lpstr>BANORTE 5044(CAN)</vt:lpstr>
      <vt:lpstr>HSBC 321(CAN)</vt:lpstr>
      <vt:lpstr>BANREGIO 0015</vt:lpstr>
      <vt:lpstr>BANREGIO 023(CAN)</vt:lpstr>
      <vt:lpstr>BANORTE 9524</vt:lpstr>
      <vt:lpstr>BANORTE 5944(CAN)</vt:lpstr>
      <vt:lpstr>'BANREGIO 3810010'!Área_de_impresión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2017-05-10T13:17:34Z</cp:lastPrinted>
  <dcterms:created xsi:type="dcterms:W3CDTF">2013-08-19T15:25:09Z</dcterms:created>
  <dcterms:modified xsi:type="dcterms:W3CDTF">2017-05-16T16:58:39Z</dcterms:modified>
</cp:coreProperties>
</file>