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 activeTab="1"/>
  </bookViews>
  <sheets>
    <sheet name="SERFIN 8974" sheetId="1" r:id="rId1"/>
    <sheet name="BANORTE 0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9" r:id="rId7"/>
    <sheet name="BANREGIO 7280011" sheetId="10" r:id="rId8"/>
    <sheet name="SERFIN 1607" sheetId="11" r:id="rId9"/>
    <sheet name="BNMX 8887" sheetId="12" r:id="rId10"/>
    <sheet name="BANORTE 2583" sheetId="13" r:id="rId11"/>
    <sheet name="BANORTE 2501" sheetId="14" r:id="rId12"/>
    <sheet name="MONEX 580" sheetId="15" r:id="rId13"/>
    <sheet name="BANORTE 5044" sheetId="16" r:id="rId14"/>
    <sheet name="HSBC 321" sheetId="17" r:id="rId15"/>
    <sheet name="BANREGIO 0015" sheetId="18" r:id="rId16"/>
    <sheet name="BANREGIO 023" sheetId="19" r:id="rId17"/>
    <sheet name="BANORTE 9524" sheetId="20" r:id="rId18"/>
    <sheet name="BANORTE 5944" sheetId="21" r:id="rId19"/>
  </sheets>
  <calcPr calcId="125725"/>
</workbook>
</file>

<file path=xl/calcChain.xml><?xml version="1.0" encoding="utf-8"?>
<calcChain xmlns="http://schemas.openxmlformats.org/spreadsheetml/2006/main">
  <c r="B30" i="9"/>
  <c r="B38" s="1"/>
  <c r="J38"/>
  <c r="H38"/>
  <c r="F38"/>
  <c r="D38"/>
  <c r="L8" i="4" l="1"/>
  <c r="C13"/>
  <c r="F25" i="5" l="1"/>
  <c r="D25"/>
  <c r="B38"/>
  <c r="D38"/>
  <c r="C13" i="1"/>
  <c r="L8" s="1"/>
  <c r="H43" i="4" l="1"/>
  <c r="F43"/>
  <c r="C13" i="9" l="1"/>
  <c r="L24" l="1"/>
  <c r="B40" i="10"/>
  <c r="D39" i="11" l="1"/>
  <c r="L8" i="20" l="1"/>
  <c r="F40" i="10"/>
  <c r="L40"/>
  <c r="D40"/>
  <c r="J40" l="1"/>
  <c r="H40"/>
  <c r="M25" l="1"/>
  <c r="L24" i="11" l="1"/>
  <c r="C13" i="10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F16" i="5" l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8" i="5" l="1"/>
  <c r="L33" i="21"/>
  <c r="F20" i="1" l="1"/>
  <c r="B32"/>
  <c r="B25" i="5"/>
  <c r="D25" i="4"/>
  <c r="L13" i="11" l="1"/>
  <c r="I13" i="9" l="1"/>
  <c r="F13"/>
  <c r="F25" i="4"/>
  <c r="D20" i="1"/>
  <c r="L8" i="9" l="1"/>
  <c r="H25" i="4"/>
  <c r="H30" i="20" l="1"/>
  <c r="F30"/>
  <c r="D30"/>
  <c r="B30"/>
  <c r="L25" s="1"/>
  <c r="L20"/>
  <c r="F17"/>
  <c r="D17"/>
  <c r="B17"/>
  <c r="L13" s="1"/>
  <c r="C12"/>
  <c r="A3"/>
  <c r="L33" l="1"/>
  <c r="B39" i="11" l="1"/>
  <c r="H30" i="19" l="1"/>
  <c r="F30"/>
  <c r="D30"/>
  <c r="B30"/>
  <c r="L20"/>
  <c r="F17"/>
  <c r="D17"/>
  <c r="B17"/>
  <c r="C12"/>
  <c r="L8" s="1"/>
  <c r="A3"/>
  <c r="H32" i="18"/>
  <c r="F32"/>
  <c r="D32"/>
  <c r="B32"/>
  <c r="L21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C12"/>
  <c r="L8" s="1"/>
  <c r="A3"/>
  <c r="H39" i="11"/>
  <c r="F39"/>
  <c r="C12"/>
  <c r="L8" s="1"/>
  <c r="A3"/>
  <c r="F18" i="10"/>
  <c r="D18"/>
  <c r="M8"/>
  <c r="A3"/>
  <c r="F18" i="9"/>
  <c r="D18"/>
  <c r="B18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A3" i="5"/>
  <c r="B25" i="4"/>
  <c r="A3"/>
  <c r="D43"/>
  <c r="L31" s="1"/>
  <c r="B43"/>
  <c r="D32" i="1"/>
  <c r="L27" s="1"/>
  <c r="B20"/>
  <c r="L15" s="1"/>
  <c r="L29" i="11" l="1"/>
  <c r="L14" i="4"/>
  <c r="L13" i="14"/>
  <c r="L41" s="1"/>
  <c r="L28"/>
  <c r="L13" i="13"/>
  <c r="L28"/>
  <c r="L25" i="6"/>
  <c r="L13" i="19"/>
  <c r="L25"/>
  <c r="L13" i="18"/>
  <c r="L35" s="1"/>
  <c r="L26"/>
  <c r="L13" i="17"/>
  <c r="L34" s="1"/>
  <c r="L25"/>
  <c r="L13" i="16"/>
  <c r="L34" s="1"/>
  <c r="L25"/>
  <c r="L13" i="15"/>
  <c r="L34" s="1"/>
  <c r="L26"/>
  <c r="L13" i="12"/>
  <c r="L28"/>
  <c r="L15" i="9"/>
  <c r="L41" s="1"/>
  <c r="L12" i="8"/>
  <c r="L36" s="1"/>
  <c r="L25"/>
  <c r="L12" i="7"/>
  <c r="L25"/>
  <c r="L12" i="6"/>
  <c r="L36" s="1"/>
  <c r="L33" i="19"/>
  <c r="L41" i="13"/>
  <c r="M14" i="10"/>
  <c r="M43" s="1"/>
  <c r="L31" i="5"/>
  <c r="L18"/>
  <c r="L35" i="1"/>
  <c r="L39" s="1"/>
  <c r="L45" i="4" l="1"/>
  <c r="L41" i="12"/>
  <c r="L36" i="7"/>
  <c r="L42" i="11"/>
  <c r="L41" i="5"/>
</calcChain>
</file>

<file path=xl/sharedStrings.xml><?xml version="1.0" encoding="utf-8"?>
<sst xmlns="http://schemas.openxmlformats.org/spreadsheetml/2006/main" count="491" uniqueCount="32">
  <si>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</si>
  <si>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</si>
  <si>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</si>
  <si>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</si>
  <si>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</si>
  <si>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</si>
  <si>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</si>
  <si>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</si>
  <si>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</si>
  <si>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</si>
  <si>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</si>
  <si>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</si>
  <si>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</si>
  <si>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</si>
  <si>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</si>
  <si>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</si>
  <si>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</si>
  <si>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</si>
  <si>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</si>
  <si>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</si>
  <si>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</si>
  <si>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</si>
  <si>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</si>
  <si>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</si>
  <si>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</si>
  <si>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</si>
  <si>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</si>
  <si>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</si>
  <si>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</si>
  <si>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</si>
  <si>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</si>
  <si>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31 DE MARZO DE 2016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</si>
</sst>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14" fontId="6" fillId="0" borderId="0" xfId="3" applyNumberFormat="1" applyFont="1" applyFill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0" fontId="6" fillId="0" borderId="0" xfId="3" applyFont="1" applyFill="1" applyAlignment="1">
      <alignment horizontal="center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4" fontId="6" fillId="0" borderId="0" xfId="2" applyFont="1" applyFill="1" applyBorder="1"/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4" fontId="6" fillId="0" borderId="0" xfId="2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123825</xdr:rowOff>
    </xdr:from>
    <xdr:to>
      <xdr:col>3</xdr:col>
      <xdr:colOff>314326</xdr:colOff>
      <xdr:row>50</xdr:row>
      <xdr:rowOff>123825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38100" y="53816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457201</xdr:colOff>
      <xdr:row>54</xdr:row>
      <xdr:rowOff>1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505201" y="6324601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742950</xdr:colOff>
      <xdr:row>46</xdr:row>
      <xdr:rowOff>95250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838950" y="60198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152400</xdr:colOff>
      <xdr:row>0</xdr:row>
      <xdr:rowOff>38100</xdr:rowOff>
    </xdr:from>
    <xdr:to>
      <xdr:col>11</xdr:col>
      <xdr:colOff>838199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10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161925</xdr:colOff>
      <xdr:row>0</xdr:row>
      <xdr:rowOff>38100</xdr:rowOff>
    </xdr:from>
    <xdr:to>
      <xdr:col>11</xdr:col>
      <xdr:colOff>847724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106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19050</xdr:rowOff>
    </xdr:from>
    <xdr:to>
      <xdr:col>3</xdr:col>
      <xdr:colOff>352426</xdr:colOff>
      <xdr:row>52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51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47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180975</xdr:colOff>
      <xdr:row>0</xdr:row>
      <xdr:rowOff>38100</xdr:rowOff>
    </xdr:from>
    <xdr:to>
      <xdr:col>11</xdr:col>
      <xdr:colOff>866774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965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43</xdr:row>
      <xdr:rowOff>19050</xdr:rowOff>
    </xdr:from>
    <xdr:to>
      <xdr:col>3</xdr:col>
      <xdr:colOff>352426</xdr:colOff>
      <xdr:row>47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46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42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190500</xdr:colOff>
      <xdr:row>0</xdr:row>
      <xdr:rowOff>38100</xdr:rowOff>
    </xdr:from>
    <xdr:to>
      <xdr:col>11</xdr:col>
      <xdr:colOff>876299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391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142875</xdr:colOff>
      <xdr:row>0</xdr:row>
      <xdr:rowOff>28575</xdr:rowOff>
    </xdr:from>
    <xdr:to>
      <xdr:col>11</xdr:col>
      <xdr:colOff>828674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915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47625</xdr:rowOff>
    </xdr:from>
    <xdr:to>
      <xdr:col>11</xdr:col>
      <xdr:colOff>771524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54</xdr:row>
      <xdr:rowOff>19050</xdr:rowOff>
    </xdr:from>
    <xdr:to>
      <xdr:col>3</xdr:col>
      <xdr:colOff>352426</xdr:colOff>
      <xdr:row>58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/>
          <a:r>
            <a:rPr lang="en-US" sz="1100" b="1" i="0" baseline="0">
              <a:latin typeface="+mn-lt"/>
              <a:ea typeface="+mn-ea"/>
              <a:cs typeface="+mn-cs"/>
            </a:rPr>
            <a:t>C.ARMANDO LOPEZ FLORES</a:t>
          </a:r>
          <a:endParaRPr lang="es-ES" sz="800"/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54</xdr:row>
      <xdr:rowOff>0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914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581025</xdr:colOff>
      <xdr:row>54</xdr:row>
      <xdr:rowOff>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677025" y="73914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49</xdr:row>
      <xdr:rowOff>19050</xdr:rowOff>
    </xdr:from>
    <xdr:to>
      <xdr:col>3</xdr:col>
      <xdr:colOff>352426</xdr:colOff>
      <xdr:row>53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57150</xdr:rowOff>
    </xdr:from>
    <xdr:to>
      <xdr:col>11</xdr:col>
      <xdr:colOff>742949</xdr:colOff>
      <xdr:row>3</xdr:row>
      <xdr:rowOff>142874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5715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28575</xdr:colOff>
      <xdr:row>0</xdr:row>
      <xdr:rowOff>28575</xdr:rowOff>
    </xdr:from>
    <xdr:to>
      <xdr:col>11</xdr:col>
      <xdr:colOff>714374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19050</xdr:rowOff>
    </xdr:from>
    <xdr:to>
      <xdr:col>3</xdr:col>
      <xdr:colOff>352426</xdr:colOff>
      <xdr:row>49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48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44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9525</xdr:rowOff>
    </xdr:from>
    <xdr:to>
      <xdr:col>11</xdr:col>
      <xdr:colOff>742949</xdr:colOff>
      <xdr:row>3</xdr:row>
      <xdr:rowOff>95249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95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66675</xdr:rowOff>
    </xdr:from>
    <xdr:to>
      <xdr:col>11</xdr:col>
      <xdr:colOff>771524</xdr:colOff>
      <xdr:row>3</xdr:row>
      <xdr:rowOff>152399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666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19050</xdr:rowOff>
    </xdr:from>
    <xdr:to>
      <xdr:col>3</xdr:col>
      <xdr:colOff>266701</xdr:colOff>
      <xdr:row>52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51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47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</xdr:colOff>
      <xdr:row>0</xdr:row>
      <xdr:rowOff>47625</xdr:rowOff>
    </xdr:from>
    <xdr:to>
      <xdr:col>11</xdr:col>
      <xdr:colOff>704849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51</xdr:row>
      <xdr:rowOff>19050</xdr:rowOff>
    </xdr:from>
    <xdr:to>
      <xdr:col>3</xdr:col>
      <xdr:colOff>295276</xdr:colOff>
      <xdr:row>55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50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70961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12</xdr:col>
      <xdr:colOff>219075</xdr:colOff>
      <xdr:row>0</xdr:row>
      <xdr:rowOff>28575</xdr:rowOff>
    </xdr:from>
    <xdr:to>
      <xdr:col>12</xdr:col>
      <xdr:colOff>904874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677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50</xdr:row>
      <xdr:rowOff>19050</xdr:rowOff>
    </xdr:from>
    <xdr:to>
      <xdr:col>3</xdr:col>
      <xdr:colOff>352426</xdr:colOff>
      <xdr:row>54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962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448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915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114300</xdr:colOff>
      <xdr:row>0</xdr:row>
      <xdr:rowOff>28575</xdr:rowOff>
    </xdr:from>
    <xdr:to>
      <xdr:col>11</xdr:col>
      <xdr:colOff>800099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9"/>
  <sheetViews>
    <sheetView zoomScaleNormal="100" workbookViewId="0">
      <selection activeCell="L6" sqref="L6"/>
    </sheetView>
  </sheetViews>
  <sheetFormatPr baseColWidth="10" defaultRowHeight="10.5"/>
  <cols>
    <col min="1" max="11" width="11.42578125" style="1"/>
    <col min="12" max="12" width="13.7109375" style="1" bestFit="1" customWidth="1"/>
    <col min="13" max="13" width="11.42578125" style="1"/>
    <col min="14" max="14" width="11.5703125" style="1" bestFit="1" customWidth="1"/>
    <col min="15" max="16384" width="11.42578125" style="1"/>
  </cols>
  <sheetData>
    <row r="1" spans="1:14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s="14" customFormat="1" ht="14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s="14" customFormat="1" ht="14.25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s="14" customFormat="1" ht="14.25">
      <c r="A4" s="61"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4">
      <c r="A6" s="2" t="s">
        <v>2</v>
      </c>
      <c r="L6" s="13">
        <v>1882.64</v>
      </c>
    </row>
    <row r="8" spans="1:14">
      <c r="A8" s="1" t="s">
        <v>3</v>
      </c>
      <c r="L8" s="25">
        <f>C13</f>
        <v>0</v>
      </c>
      <c r="N8" s="15"/>
    </row>
    <row r="9" spans="1:14">
      <c r="A9" s="3" t="s">
        <v>8</v>
      </c>
      <c r="B9" s="3" t="s">
        <v>28</v>
      </c>
      <c r="C9" s="3" t="s">
        <v>9</v>
      </c>
      <c r="N9" s="15"/>
    </row>
    <row r="10" spans="1:14">
      <c r="A10" s="44"/>
      <c r="B10" s="3"/>
      <c r="C10" s="15"/>
      <c r="N10" s="15"/>
    </row>
    <row r="11" spans="1:14">
      <c r="A11" s="44"/>
      <c r="B11" s="3"/>
      <c r="C11" s="15"/>
      <c r="N11" s="15"/>
    </row>
    <row r="12" spans="1:14">
      <c r="A12" s="44"/>
      <c r="B12" s="3"/>
      <c r="C12" s="15"/>
      <c r="N12" s="15"/>
    </row>
    <row r="13" spans="1:14">
      <c r="A13" s="44"/>
      <c r="B13" s="3"/>
      <c r="C13" s="21">
        <f>SUM(C10:C11)</f>
        <v>0</v>
      </c>
      <c r="N13" s="15"/>
    </row>
    <row r="14" spans="1:14">
      <c r="N14" s="15"/>
    </row>
    <row r="15" spans="1:14">
      <c r="A15" s="1" t="s">
        <v>4</v>
      </c>
      <c r="L15" s="16">
        <f>+B20+D20+F20</f>
        <v>0.01</v>
      </c>
      <c r="N15" s="15"/>
    </row>
    <row r="16" spans="1:14">
      <c r="A16" s="3" t="s">
        <v>8</v>
      </c>
      <c r="B16" s="3" t="s">
        <v>9</v>
      </c>
      <c r="C16" s="3" t="s">
        <v>8</v>
      </c>
      <c r="D16" s="3" t="s">
        <v>9</v>
      </c>
      <c r="E16" s="3" t="s">
        <v>8</v>
      </c>
      <c r="F16" s="3" t="s">
        <v>9</v>
      </c>
      <c r="N16" s="15"/>
    </row>
    <row r="17" spans="1:14">
      <c r="A17" s="7">
        <v>42460</v>
      </c>
      <c r="B17" s="34">
        <v>0.01</v>
      </c>
      <c r="C17" s="7"/>
      <c r="D17" s="34"/>
      <c r="E17" s="33"/>
      <c r="F17" s="15"/>
      <c r="N17" s="15"/>
    </row>
    <row r="18" spans="1:14">
      <c r="A18" s="7"/>
      <c r="B18" s="34"/>
      <c r="C18" s="33"/>
      <c r="D18" s="34"/>
      <c r="E18" s="33"/>
      <c r="F18" s="15"/>
      <c r="N18" s="15"/>
    </row>
    <row r="19" spans="1:14">
      <c r="A19" s="7"/>
      <c r="B19" s="34"/>
      <c r="C19" s="33"/>
      <c r="D19" s="6"/>
      <c r="E19" s="33"/>
      <c r="F19" s="15"/>
      <c r="N19" s="15"/>
    </row>
    <row r="20" spans="1:14">
      <c r="A20" s="4"/>
      <c r="B20" s="5">
        <f>SUM(B17:B19)</f>
        <v>0.01</v>
      </c>
      <c r="C20" s="4"/>
      <c r="D20" s="5">
        <f>SUM(D17:D19)</f>
        <v>0</v>
      </c>
      <c r="F20" s="39">
        <f>SUM(F17:F19)</f>
        <v>0</v>
      </c>
    </row>
    <row r="23" spans="1:14">
      <c r="A23" s="1" t="s">
        <v>5</v>
      </c>
      <c r="L23" s="15">
        <v>0</v>
      </c>
    </row>
    <row r="27" spans="1:14">
      <c r="A27" s="1" t="s">
        <v>6</v>
      </c>
      <c r="L27" s="16">
        <f>+B32+D32</f>
        <v>211.28</v>
      </c>
    </row>
    <row r="28" spans="1:14">
      <c r="A28" s="3" t="s">
        <v>8</v>
      </c>
      <c r="B28" s="3" t="s">
        <v>9</v>
      </c>
      <c r="C28" s="3" t="s">
        <v>8</v>
      </c>
      <c r="D28" s="3" t="s">
        <v>9</v>
      </c>
    </row>
    <row r="29" spans="1:14">
      <c r="A29" s="8">
        <v>41453</v>
      </c>
      <c r="B29" s="12">
        <v>211.28</v>
      </c>
      <c r="C29" s="46"/>
      <c r="D29" s="9"/>
    </row>
    <row r="30" spans="1:14">
      <c r="A30" s="46"/>
      <c r="B30" s="43"/>
      <c r="C30" s="8"/>
      <c r="D30" s="9"/>
    </row>
    <row r="31" spans="1:14">
      <c r="A31" s="46"/>
      <c r="B31" s="59"/>
      <c r="C31" s="10"/>
      <c r="D31" s="10"/>
    </row>
    <row r="32" spans="1:14">
      <c r="A32" s="10"/>
      <c r="B32" s="11">
        <f>SUM(B29:B31)</f>
        <v>211.28</v>
      </c>
      <c r="C32" s="10"/>
      <c r="D32" s="11">
        <f>SUM(D29:D31)</f>
        <v>0</v>
      </c>
    </row>
    <row r="35" spans="1:12">
      <c r="A35" s="2" t="s">
        <v>7</v>
      </c>
      <c r="L35" s="17">
        <f>+L6+L8+L15-L23-L27</f>
        <v>1671.3700000000001</v>
      </c>
    </row>
    <row r="37" spans="1:12">
      <c r="A37" s="1" t="s">
        <v>27</v>
      </c>
    </row>
    <row r="38" spans="1:12">
      <c r="L38" s="39"/>
    </row>
    <row r="39" spans="1:12">
      <c r="L39" s="39">
        <f>+L35-1671.37</f>
        <v>0</v>
      </c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A12" sqref="A1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L41" sqref="L4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26660.3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26660.3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topLeftCell="A13" workbookViewId="0">
      <selection activeCell="L41" sqref="L4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136.72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136.72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I16" sqref="I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topLeftCell="A4" workbookViewId="0">
      <selection activeCell="I16" sqref="I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4018.74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4018.74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1"/>
  <sheetViews>
    <sheetView workbookViewId="0">
      <selection activeCell="L38" sqref="L38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4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58">
        <v>6654664.6100000003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7"/>
      <c r="B15" s="6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6654664.6100000003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M33" sqref="M3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zoomScaleNormal="100" workbookViewId="0">
      <selection activeCell="L6" sqref="L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32694.91</v>
      </c>
    </row>
    <row r="8" spans="1:12">
      <c r="A8" s="1" t="s">
        <v>3</v>
      </c>
      <c r="L8" s="25">
        <f>+C12</f>
        <v>33191.07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>
        <v>41887</v>
      </c>
      <c r="B10" s="23">
        <v>8</v>
      </c>
      <c r="C10" s="21">
        <v>33191.07</v>
      </c>
    </row>
    <row r="11" spans="1:12">
      <c r="A11" s="7"/>
      <c r="B11" s="23"/>
      <c r="C11" s="21"/>
    </row>
    <row r="12" spans="1:12">
      <c r="A12" s="22"/>
      <c r="B12" s="23"/>
      <c r="C12" s="21">
        <f>SUM(C10:C10)</f>
        <v>33191.07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65885.98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topLeftCell="A4" workbookViewId="0">
      <selection activeCell="L26" sqref="L2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81"/>
  <sheetViews>
    <sheetView tabSelected="1" topLeftCell="A16" workbookViewId="0">
      <selection activeCell="L45" sqref="L4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3" width="11.42578125" style="1"/>
    <col min="14" max="14" width="8.7109375" style="1" customWidth="1"/>
    <col min="15" max="15" width="9.140625" style="1" customWidth="1"/>
    <col min="16" max="16" width="9.7109375" style="1" customWidth="1"/>
    <col min="17" max="17" width="7.28515625" style="1" customWidth="1"/>
    <col min="18" max="16384" width="11.42578125" style="1"/>
  </cols>
  <sheetData>
    <row r="1" spans="1:17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7" s="14" customFormat="1" ht="14.25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7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7">
      <c r="A6" s="2" t="s">
        <v>2</v>
      </c>
      <c r="L6" s="13">
        <v>612928.03</v>
      </c>
    </row>
    <row r="7" spans="1:17">
      <c r="N7" s="15"/>
      <c r="O7" s="15"/>
      <c r="P7" s="15"/>
      <c r="Q7" s="39"/>
    </row>
    <row r="8" spans="1:17">
      <c r="A8" s="1" t="s">
        <v>3</v>
      </c>
      <c r="L8" s="25">
        <f>+C13</f>
        <v>9655</v>
      </c>
      <c r="N8" s="15"/>
      <c r="O8" s="15"/>
      <c r="P8" s="15"/>
      <c r="Q8" s="39"/>
    </row>
    <row r="9" spans="1:17">
      <c r="A9" s="3" t="s">
        <v>8</v>
      </c>
      <c r="B9" s="3" t="s">
        <v>28</v>
      </c>
      <c r="C9" s="3" t="s">
        <v>9</v>
      </c>
      <c r="D9" s="3"/>
      <c r="E9" s="3"/>
      <c r="F9" s="3"/>
      <c r="N9" s="15"/>
      <c r="O9" s="15"/>
      <c r="P9" s="15"/>
      <c r="Q9" s="39"/>
    </row>
    <row r="10" spans="1:17">
      <c r="A10" s="38">
        <v>42460</v>
      </c>
      <c r="B10" s="1">
        <v>1219</v>
      </c>
      <c r="C10" s="15">
        <v>9655</v>
      </c>
      <c r="N10" s="15"/>
      <c r="O10" s="15"/>
      <c r="P10" s="15"/>
      <c r="Q10" s="39"/>
    </row>
    <row r="11" spans="1:17">
      <c r="A11" s="38"/>
      <c r="C11" s="15"/>
      <c r="N11" s="15"/>
      <c r="O11" s="15"/>
      <c r="P11" s="15"/>
      <c r="Q11" s="39"/>
    </row>
    <row r="12" spans="1:17">
      <c r="A12" s="38"/>
      <c r="C12" s="15"/>
      <c r="N12" s="15"/>
      <c r="O12" s="15"/>
      <c r="P12" s="15"/>
      <c r="Q12" s="39"/>
    </row>
    <row r="13" spans="1:17">
      <c r="C13" s="17">
        <f>SUM(C10:C12)</f>
        <v>9655</v>
      </c>
      <c r="N13" s="15"/>
      <c r="O13" s="15"/>
      <c r="P13" s="15"/>
      <c r="Q13" s="39"/>
    </row>
    <row r="14" spans="1:17">
      <c r="A14" s="1" t="s">
        <v>4</v>
      </c>
      <c r="L14" s="16">
        <f>+B25+D25+F25+H25</f>
        <v>0</v>
      </c>
      <c r="N14" s="15"/>
      <c r="O14" s="15"/>
      <c r="P14" s="15"/>
      <c r="Q14" s="39"/>
    </row>
    <row r="15" spans="1:17">
      <c r="A15" s="3" t="s">
        <v>8</v>
      </c>
      <c r="B15" s="3" t="s">
        <v>9</v>
      </c>
      <c r="C15" s="3" t="s">
        <v>8</v>
      </c>
      <c r="D15" s="3" t="s">
        <v>9</v>
      </c>
      <c r="E15" s="3" t="s">
        <v>8</v>
      </c>
      <c r="F15" s="3" t="s">
        <v>9</v>
      </c>
      <c r="G15" s="3" t="s">
        <v>8</v>
      </c>
      <c r="H15" s="3" t="s">
        <v>9</v>
      </c>
      <c r="L15" s="2"/>
      <c r="N15" s="15"/>
      <c r="O15" s="15"/>
      <c r="P15" s="15"/>
      <c r="Q15" s="39"/>
    </row>
    <row r="16" spans="1:17">
      <c r="A16" s="33"/>
      <c r="B16" s="59"/>
      <c r="C16" s="44"/>
      <c r="D16" s="15"/>
      <c r="E16" s="19"/>
      <c r="F16" s="12"/>
      <c r="G16" s="38"/>
      <c r="H16" s="15"/>
      <c r="N16" s="15"/>
      <c r="O16" s="15"/>
      <c r="P16" s="15"/>
      <c r="Q16" s="39"/>
    </row>
    <row r="17" spans="1:17">
      <c r="A17" s="33"/>
      <c r="B17" s="59"/>
      <c r="C17" s="44"/>
      <c r="D17" s="15"/>
      <c r="E17" s="19"/>
      <c r="F17" s="12"/>
      <c r="G17" s="38"/>
      <c r="H17" s="15"/>
      <c r="N17" s="15"/>
      <c r="O17" s="15"/>
      <c r="P17" s="15"/>
      <c r="Q17" s="39"/>
    </row>
    <row r="18" spans="1:17">
      <c r="A18" s="33"/>
      <c r="B18" s="59"/>
      <c r="C18" s="44"/>
      <c r="D18" s="15"/>
      <c r="E18" s="19"/>
      <c r="F18" s="12"/>
      <c r="G18" s="38"/>
      <c r="H18" s="15"/>
      <c r="N18" s="15"/>
      <c r="O18" s="15"/>
      <c r="P18" s="15"/>
      <c r="Q18" s="39"/>
    </row>
    <row r="19" spans="1:17">
      <c r="A19" s="33"/>
      <c r="B19" s="59"/>
      <c r="C19" s="44"/>
      <c r="D19" s="15"/>
      <c r="E19" s="19"/>
      <c r="F19" s="35"/>
      <c r="G19" s="38"/>
      <c r="H19" s="15"/>
      <c r="N19" s="15"/>
      <c r="O19" s="15"/>
      <c r="P19" s="15"/>
    </row>
    <row r="20" spans="1:17">
      <c r="A20" s="33"/>
      <c r="B20" s="59"/>
      <c r="C20" s="44"/>
      <c r="D20" s="15"/>
      <c r="E20" s="19"/>
      <c r="F20" s="15"/>
      <c r="G20" s="38"/>
      <c r="H20" s="15"/>
    </row>
    <row r="21" spans="1:17">
      <c r="A21" s="33"/>
      <c r="B21" s="59"/>
      <c r="C21" s="44"/>
      <c r="D21" s="15"/>
      <c r="E21" s="19"/>
      <c r="F21" s="15"/>
      <c r="G21" s="38"/>
      <c r="H21" s="15"/>
    </row>
    <row r="22" spans="1:17">
      <c r="A22" s="33"/>
      <c r="B22" s="59"/>
      <c r="C22" s="44"/>
      <c r="D22" s="15"/>
      <c r="E22" s="19"/>
      <c r="F22" s="45"/>
    </row>
    <row r="23" spans="1:17">
      <c r="A23" s="33"/>
      <c r="B23" s="59"/>
      <c r="C23" s="44"/>
      <c r="D23" s="15"/>
      <c r="E23" s="19"/>
      <c r="F23" s="35"/>
    </row>
    <row r="24" spans="1:17">
      <c r="A24" s="7"/>
      <c r="B24" s="6"/>
      <c r="C24" s="7"/>
      <c r="D24" s="6"/>
    </row>
    <row r="25" spans="1:17">
      <c r="A25" s="4"/>
      <c r="B25" s="20">
        <f>SUM(B16:B23)</f>
        <v>0</v>
      </c>
      <c r="C25" s="4"/>
      <c r="D25" s="20">
        <f>SUM(D16:D23)</f>
        <v>0</v>
      </c>
      <c r="F25" s="20">
        <f>SUM(F16:F23)</f>
        <v>0</v>
      </c>
      <c r="H25" s="20">
        <f>SUM(H16:H23)</f>
        <v>0</v>
      </c>
    </row>
    <row r="28" spans="1:17">
      <c r="A28" s="1" t="s">
        <v>5</v>
      </c>
      <c r="L28" s="15">
        <v>0</v>
      </c>
    </row>
    <row r="31" spans="1:17">
      <c r="A31" s="1" t="s">
        <v>6</v>
      </c>
      <c r="L31" s="16">
        <f>+B43+D43+F43+H43</f>
        <v>18469.66</v>
      </c>
    </row>
    <row r="32" spans="1:17">
      <c r="A32" s="3" t="s">
        <v>8</v>
      </c>
      <c r="B32" s="3" t="s">
        <v>9</v>
      </c>
      <c r="C32" s="3" t="s">
        <v>8</v>
      </c>
      <c r="D32" s="50" t="s">
        <v>9</v>
      </c>
      <c r="E32" s="3" t="s">
        <v>8</v>
      </c>
      <c r="F32" s="50" t="s">
        <v>9</v>
      </c>
    </row>
    <row r="33" spans="1:12">
      <c r="A33" s="8">
        <v>41107</v>
      </c>
      <c r="B33" s="6">
        <v>2162.9499999999998</v>
      </c>
      <c r="C33" s="7">
        <v>41304</v>
      </c>
      <c r="D33" s="51">
        <v>8464.09</v>
      </c>
      <c r="E33" s="7"/>
      <c r="F33" s="15"/>
    </row>
    <row r="34" spans="1:12">
      <c r="A34" s="8">
        <v>41113</v>
      </c>
      <c r="B34" s="6">
        <v>1200</v>
      </c>
      <c r="C34" s="7">
        <v>41305</v>
      </c>
      <c r="D34" s="51">
        <v>606.57000000000005</v>
      </c>
      <c r="E34" s="7"/>
      <c r="F34" s="15"/>
    </row>
    <row r="35" spans="1:12">
      <c r="A35" s="7">
        <v>41115</v>
      </c>
      <c r="B35" s="6">
        <v>2863</v>
      </c>
      <c r="C35" s="7">
        <v>41358</v>
      </c>
      <c r="D35" s="51">
        <v>87.5</v>
      </c>
      <c r="E35" s="7"/>
      <c r="F35" s="15"/>
    </row>
    <row r="36" spans="1:12">
      <c r="A36" s="7">
        <v>41153</v>
      </c>
      <c r="B36" s="6">
        <v>244.6</v>
      </c>
      <c r="C36" s="7">
        <v>41380</v>
      </c>
      <c r="D36" s="51">
        <v>92.5</v>
      </c>
      <c r="E36" s="7"/>
      <c r="F36" s="15"/>
    </row>
    <row r="37" spans="1:12">
      <c r="A37" s="7">
        <v>41157</v>
      </c>
      <c r="B37" s="6">
        <v>92.57</v>
      </c>
      <c r="C37" s="7">
        <v>41390</v>
      </c>
      <c r="D37" s="51">
        <v>712</v>
      </c>
      <c r="E37" s="7"/>
      <c r="F37" s="15"/>
    </row>
    <row r="38" spans="1:12">
      <c r="A38" s="7">
        <v>41157</v>
      </c>
      <c r="B38" s="6">
        <v>97.57</v>
      </c>
      <c r="C38" s="33">
        <v>42150</v>
      </c>
      <c r="D38" s="53">
        <v>100.79</v>
      </c>
      <c r="E38" s="7"/>
      <c r="F38" s="15"/>
    </row>
    <row r="39" spans="1:12">
      <c r="A39" s="7">
        <v>41164</v>
      </c>
      <c r="B39" s="6">
        <v>222.42</v>
      </c>
      <c r="C39" s="7">
        <v>42284</v>
      </c>
      <c r="D39" s="52">
        <v>98.14</v>
      </c>
      <c r="E39" s="7"/>
      <c r="F39" s="15"/>
    </row>
    <row r="40" spans="1:12">
      <c r="A40" s="7">
        <v>41234</v>
      </c>
      <c r="B40" s="6">
        <v>912.49</v>
      </c>
      <c r="C40" s="7">
        <v>42366</v>
      </c>
      <c r="D40" s="51">
        <v>210</v>
      </c>
      <c r="E40" s="7"/>
      <c r="F40" s="15"/>
    </row>
    <row r="41" spans="1:12">
      <c r="A41" s="7">
        <v>41236</v>
      </c>
      <c r="B41" s="6">
        <v>298.14999999999998</v>
      </c>
      <c r="C41" s="7">
        <v>42460</v>
      </c>
      <c r="D41" s="15">
        <v>4.32</v>
      </c>
      <c r="E41" s="7"/>
      <c r="F41" s="15"/>
    </row>
    <row r="42" spans="1:12">
      <c r="A42" s="7"/>
      <c r="B42" s="6"/>
      <c r="C42" s="4"/>
      <c r="D42" s="5"/>
      <c r="F42" s="15"/>
    </row>
    <row r="43" spans="1:12">
      <c r="A43" s="10"/>
      <c r="B43" s="11">
        <f>SUM(B33:B42)</f>
        <v>8093.7499999999991</v>
      </c>
      <c r="C43" s="10"/>
      <c r="D43" s="11">
        <f>SUM(D33:D42)</f>
        <v>10375.91</v>
      </c>
      <c r="E43" s="10"/>
      <c r="F43" s="11">
        <f>SUM(F33:F42)</f>
        <v>0</v>
      </c>
      <c r="G43" s="10"/>
      <c r="H43" s="11">
        <f>SUM(H33:H42)</f>
        <v>0</v>
      </c>
    </row>
    <row r="45" spans="1:12">
      <c r="A45" s="2" t="s">
        <v>7</v>
      </c>
      <c r="L45" s="17">
        <f>+L6+L8+L14-L28-L31</f>
        <v>604113.37</v>
      </c>
    </row>
    <row r="46" spans="1:12">
      <c r="L46" s="17"/>
    </row>
    <row r="47" spans="1:12">
      <c r="A47" s="1" t="s">
        <v>27</v>
      </c>
      <c r="L47" s="39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39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8"/>
  <sheetViews>
    <sheetView workbookViewId="0">
      <selection activeCell="E20" sqref="E20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181825.59</v>
      </c>
    </row>
    <row r="8" spans="1:12">
      <c r="A8" s="1" t="s">
        <v>3</v>
      </c>
      <c r="L8" s="25">
        <f>+C16+F16</f>
        <v>0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</row>
    <row r="10" spans="1:12">
      <c r="A10" s="44"/>
      <c r="B10" s="3"/>
      <c r="C10" s="15"/>
      <c r="D10" s="44"/>
      <c r="E10" s="3"/>
      <c r="F10" s="15"/>
    </row>
    <row r="11" spans="1:12">
      <c r="A11" s="44"/>
      <c r="B11" s="3"/>
      <c r="C11" s="15"/>
      <c r="D11" s="44"/>
      <c r="E11" s="3"/>
      <c r="F11" s="15"/>
    </row>
    <row r="12" spans="1:12">
      <c r="A12" s="44"/>
      <c r="B12" s="3"/>
      <c r="C12" s="15"/>
      <c r="D12" s="44"/>
      <c r="E12" s="3"/>
      <c r="F12" s="15"/>
    </row>
    <row r="13" spans="1:12">
      <c r="A13" s="44"/>
      <c r="B13" s="3"/>
      <c r="C13" s="15"/>
      <c r="D13" s="44"/>
      <c r="E13" s="3"/>
      <c r="F13" s="15"/>
    </row>
    <row r="14" spans="1:12">
      <c r="A14" s="44"/>
      <c r="B14" s="3"/>
      <c r="C14" s="15"/>
      <c r="D14" s="44"/>
      <c r="E14" s="3"/>
      <c r="F14" s="15"/>
    </row>
    <row r="15" spans="1:12">
      <c r="A15" s="44"/>
      <c r="B15" s="3"/>
      <c r="C15" s="15"/>
      <c r="D15" s="44"/>
      <c r="E15" s="3"/>
      <c r="F15" s="15"/>
    </row>
    <row r="16" spans="1:12">
      <c r="C16" s="17">
        <f>SUM(C10:C15)</f>
        <v>0</v>
      </c>
      <c r="D16" s="44"/>
      <c r="E16" s="3"/>
      <c r="F16" s="17">
        <f>SUM(F10:F15)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L18" s="16">
        <f>+B25+D25+F25</f>
        <v>0</v>
      </c>
    </row>
    <row r="19" spans="1:12">
      <c r="A19" s="19"/>
      <c r="B19" s="6"/>
      <c r="C19" s="19"/>
      <c r="D19" s="6"/>
      <c r="L19" s="2"/>
    </row>
    <row r="20" spans="1:12">
      <c r="A20" s="19"/>
      <c r="B20" s="6"/>
      <c r="C20" s="19"/>
      <c r="D20" s="6"/>
      <c r="L20" s="2"/>
    </row>
    <row r="21" spans="1:12">
      <c r="A21" s="19"/>
      <c r="B21" s="6"/>
      <c r="C21" s="19"/>
      <c r="D21" s="6"/>
      <c r="L21" s="2"/>
    </row>
    <row r="22" spans="1:12">
      <c r="A22" s="19"/>
      <c r="B22" s="6"/>
      <c r="C22" s="19"/>
      <c r="D22" s="6"/>
      <c r="L22" s="2"/>
    </row>
    <row r="23" spans="1:12">
      <c r="A23" s="19"/>
      <c r="B23" s="6"/>
      <c r="C23" s="19"/>
      <c r="D23" s="6"/>
      <c r="L23" s="2"/>
    </row>
    <row r="24" spans="1:12">
      <c r="A24" s="19"/>
      <c r="B24" s="6"/>
      <c r="C24" s="7"/>
      <c r="D24" s="6"/>
      <c r="E24" s="9"/>
      <c r="F24" s="9"/>
    </row>
    <row r="25" spans="1:12">
      <c r="A25" s="4"/>
      <c r="B25" s="20">
        <f>SUM(B19:B24)</f>
        <v>0</v>
      </c>
      <c r="C25" s="4"/>
      <c r="D25" s="20">
        <f>SUM(D19:D24)</f>
        <v>0</v>
      </c>
      <c r="F25" s="20">
        <f>SUM(F19:F24)</f>
        <v>0</v>
      </c>
    </row>
    <row r="27" spans="1:12">
      <c r="A27" s="1" t="s">
        <v>5</v>
      </c>
    </row>
    <row r="28" spans="1:12">
      <c r="L28" s="15">
        <v>0</v>
      </c>
    </row>
    <row r="30" spans="1:12">
      <c r="A30" s="1" t="s">
        <v>6</v>
      </c>
    </row>
    <row r="31" spans="1:12">
      <c r="A31" s="3" t="s">
        <v>8</v>
      </c>
      <c r="B31" s="3" t="s">
        <v>9</v>
      </c>
      <c r="C31" s="3" t="s">
        <v>8</v>
      </c>
      <c r="D31" s="3" t="s">
        <v>9</v>
      </c>
      <c r="L31" s="16">
        <f>+B38+D38</f>
        <v>73528.289999999994</v>
      </c>
    </row>
    <row r="32" spans="1:12">
      <c r="A32" s="8">
        <v>40978</v>
      </c>
      <c r="B32" s="21">
        <v>274.31</v>
      </c>
      <c r="C32" s="7">
        <v>42460</v>
      </c>
      <c r="D32" s="6">
        <v>36362.239999999998</v>
      </c>
    </row>
    <row r="33" spans="1:12">
      <c r="A33" s="7">
        <v>42457</v>
      </c>
      <c r="B33" s="6">
        <v>1195.4000000000001</v>
      </c>
      <c r="C33" s="7">
        <v>42460</v>
      </c>
      <c r="D33" s="34">
        <v>1970.81</v>
      </c>
    </row>
    <row r="34" spans="1:12">
      <c r="A34" s="7">
        <v>42458</v>
      </c>
      <c r="B34" s="6">
        <v>1690.52</v>
      </c>
      <c r="C34" s="44"/>
      <c r="D34" s="34"/>
    </row>
    <row r="35" spans="1:12">
      <c r="A35" s="7">
        <v>42459</v>
      </c>
      <c r="B35" s="37">
        <v>3384.84</v>
      </c>
      <c r="C35" s="44"/>
      <c r="D35" s="34"/>
    </row>
    <row r="36" spans="1:12">
      <c r="A36" s="7">
        <v>42459</v>
      </c>
      <c r="B36" s="6">
        <v>28650.17</v>
      </c>
      <c r="C36" s="44"/>
      <c r="D36" s="34"/>
    </row>
    <row r="37" spans="1:12">
      <c r="A37" s="10"/>
      <c r="C37" s="44"/>
      <c r="D37" s="34"/>
    </row>
    <row r="38" spans="1:12">
      <c r="B38" s="11">
        <f>SUM(B32:B36)</f>
        <v>35195.24</v>
      </c>
      <c r="D38" s="11">
        <f>SUM(D32:D36)</f>
        <v>38333.049999999996</v>
      </c>
    </row>
    <row r="40" spans="1:12">
      <c r="A40" s="2" t="s">
        <v>7</v>
      </c>
    </row>
    <row r="41" spans="1:12">
      <c r="A41" s="2"/>
      <c r="L41" s="17">
        <f>+L6+L8+L18-L28-L31</f>
        <v>108297.3</v>
      </c>
    </row>
    <row r="42" spans="1:12">
      <c r="A42" s="1" t="s">
        <v>27</v>
      </c>
      <c r="L42" s="17"/>
    </row>
    <row r="43" spans="1:12">
      <c r="A43" s="2"/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  <row r="47" spans="1:12">
      <c r="A47" s="2"/>
      <c r="L47" s="17"/>
    </row>
    <row r="48" spans="1:12">
      <c r="L48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L6" sqref="L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63337.46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63337.46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3"/>
  <sheetViews>
    <sheetView workbookViewId="0">
      <selection activeCell="B44" sqref="B4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130415.74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130415.74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>
      <c r="A43" s="2"/>
      <c r="L43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H19" sqref="H19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36738.36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36738.36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46"/>
  <sheetViews>
    <sheetView workbookViewId="0">
      <selection activeCell="L43" sqref="L43"/>
    </sheetView>
  </sheetViews>
  <sheetFormatPr baseColWidth="10" defaultRowHeight="10.5"/>
  <cols>
    <col min="1" max="1" width="11.42578125" style="1"/>
    <col min="2" max="2" width="12.140625" style="1" customWidth="1"/>
    <col min="3" max="3" width="12" style="1" customWidth="1"/>
    <col min="4" max="4" width="12.28515625" style="1" bestFit="1" customWidth="1"/>
    <col min="5" max="5" width="11.42578125" style="1"/>
    <col min="6" max="6" width="12.140625" style="1" customWidth="1"/>
    <col min="7" max="7" width="11.42578125" style="1"/>
    <col min="8" max="8" width="12" style="1" customWidth="1"/>
    <col min="9" max="9" width="11.42578125" style="1"/>
    <col min="10" max="10" width="12.42578125" style="1" customWidth="1"/>
    <col min="11" max="11" width="11.42578125" style="1"/>
    <col min="12" max="12" width="13.5703125" style="1" customWidth="1"/>
    <col min="13" max="16384" width="11.42578125" style="1"/>
  </cols>
  <sheetData>
    <row r="1" spans="1:16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s="14" customFormat="1" ht="14.25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6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6">
      <c r="N5" s="15"/>
      <c r="O5" s="15"/>
      <c r="P5" s="39"/>
    </row>
    <row r="6" spans="1:16">
      <c r="A6" s="2" t="s">
        <v>2</v>
      </c>
      <c r="L6" s="58">
        <v>1185884.99</v>
      </c>
      <c r="N6" s="15"/>
      <c r="O6" s="15"/>
      <c r="P6" s="39"/>
    </row>
    <row r="7" spans="1:16">
      <c r="N7" s="15"/>
      <c r="O7" s="15"/>
      <c r="P7" s="39"/>
    </row>
    <row r="8" spans="1:16">
      <c r="A8" s="1" t="s">
        <v>3</v>
      </c>
      <c r="L8" s="25">
        <f>+C13+F13+I13</f>
        <v>127702.78</v>
      </c>
      <c r="N8" s="15"/>
      <c r="O8" s="15"/>
      <c r="P8" s="39"/>
    </row>
    <row r="9" spans="1:16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  <c r="N9" s="15"/>
      <c r="O9" s="15"/>
      <c r="P9" s="39"/>
    </row>
    <row r="10" spans="1:16">
      <c r="A10" s="33">
        <v>42457</v>
      </c>
      <c r="B10" s="40">
        <v>8273</v>
      </c>
      <c r="C10" s="12">
        <v>127702.78</v>
      </c>
      <c r="D10" s="33"/>
      <c r="E10" s="42"/>
      <c r="F10" s="43"/>
      <c r="G10" s="41"/>
      <c r="H10" s="42"/>
      <c r="I10" s="43"/>
      <c r="N10" s="15"/>
      <c r="O10" s="15"/>
      <c r="P10" s="39"/>
    </row>
    <row r="11" spans="1:16">
      <c r="A11" s="33"/>
      <c r="B11" s="42"/>
      <c r="C11" s="12"/>
      <c r="D11" s="33"/>
      <c r="E11" s="42"/>
      <c r="F11" s="43"/>
      <c r="G11" s="41"/>
      <c r="H11" s="42"/>
      <c r="I11" s="43"/>
      <c r="N11" s="15"/>
      <c r="O11" s="15"/>
      <c r="P11" s="39"/>
    </row>
    <row r="12" spans="1:16">
      <c r="A12" s="33"/>
      <c r="B12" s="42"/>
      <c r="C12" s="12"/>
      <c r="D12" s="41"/>
      <c r="E12" s="42"/>
      <c r="F12" s="43"/>
      <c r="G12" s="41"/>
      <c r="H12" s="42"/>
      <c r="I12" s="43"/>
      <c r="N12" s="15"/>
      <c r="O12" s="15"/>
      <c r="P12" s="39"/>
    </row>
    <row r="13" spans="1:16">
      <c r="A13" s="22"/>
      <c r="B13" s="23"/>
      <c r="C13" s="49">
        <f>SUM(C10:C12)</f>
        <v>127702.78</v>
      </c>
      <c r="F13" s="17">
        <f>SUM(F10:F12)</f>
        <v>0</v>
      </c>
      <c r="I13" s="39">
        <f>SUM(I10:I12)</f>
        <v>0</v>
      </c>
      <c r="N13" s="15"/>
      <c r="O13" s="15"/>
      <c r="P13" s="39"/>
    </row>
    <row r="14" spans="1:16">
      <c r="A14" s="22"/>
      <c r="B14" s="23"/>
      <c r="C14" s="49"/>
      <c r="F14" s="17"/>
      <c r="I14" s="39"/>
      <c r="N14" s="15"/>
      <c r="O14" s="15"/>
      <c r="P14" s="39"/>
    </row>
    <row r="15" spans="1:16">
      <c r="A15" s="1" t="s">
        <v>4</v>
      </c>
      <c r="L15" s="16">
        <f>+B18+D18+F18</f>
        <v>0</v>
      </c>
      <c r="N15" s="15"/>
      <c r="O15" s="15"/>
      <c r="P15" s="39"/>
    </row>
    <row r="16" spans="1:16">
      <c r="A16" s="3" t="s">
        <v>8</v>
      </c>
      <c r="B16" s="3" t="s">
        <v>9</v>
      </c>
      <c r="C16" s="3" t="s">
        <v>8</v>
      </c>
      <c r="D16" s="3" t="s">
        <v>9</v>
      </c>
      <c r="L16" s="2"/>
      <c r="N16" s="15"/>
      <c r="O16" s="15"/>
      <c r="P16" s="39"/>
    </row>
    <row r="17" spans="1:16">
      <c r="A17" s="60"/>
      <c r="B17" s="62"/>
      <c r="C17" s="60"/>
      <c r="D17" s="62"/>
      <c r="E17" s="60"/>
      <c r="F17" s="59"/>
      <c r="N17" s="15"/>
      <c r="O17" s="15"/>
      <c r="P17" s="39"/>
    </row>
    <row r="18" spans="1:16">
      <c r="A18" s="4"/>
      <c r="B18" s="20">
        <f>SUM(B17:B17)</f>
        <v>0</v>
      </c>
      <c r="C18" s="4"/>
      <c r="D18" s="20">
        <f>SUM(D17:D17)</f>
        <v>0</v>
      </c>
      <c r="F18" s="20">
        <f>SUM(F17:F17)</f>
        <v>0</v>
      </c>
      <c r="N18" s="15"/>
      <c r="O18" s="15"/>
      <c r="P18" s="39"/>
    </row>
    <row r="19" spans="1:16">
      <c r="N19" s="15"/>
      <c r="O19" s="15"/>
      <c r="P19" s="39"/>
    </row>
    <row r="20" spans="1:16">
      <c r="N20" s="15"/>
      <c r="O20" s="15"/>
      <c r="P20" s="39"/>
    </row>
    <row r="21" spans="1:16">
      <c r="A21" s="1" t="s">
        <v>5</v>
      </c>
      <c r="L21" s="15">
        <v>0</v>
      </c>
      <c r="N21" s="15"/>
      <c r="O21" s="15"/>
      <c r="P21" s="39"/>
    </row>
    <row r="22" spans="1:16">
      <c r="N22" s="15"/>
      <c r="O22" s="15"/>
      <c r="P22" s="39"/>
    </row>
    <row r="23" spans="1:16">
      <c r="N23" s="15"/>
      <c r="O23" s="15"/>
      <c r="P23" s="39"/>
    </row>
    <row r="24" spans="1:16">
      <c r="A24" s="1" t="s">
        <v>6</v>
      </c>
      <c r="L24" s="16">
        <f>+B38+D38+F38+H38+J38</f>
        <v>788755.96</v>
      </c>
      <c r="N24" s="15"/>
      <c r="O24" s="15"/>
      <c r="P24" s="39"/>
    </row>
    <row r="25" spans="1:16">
      <c r="A25" s="3" t="s">
        <v>8</v>
      </c>
      <c r="B25" s="3" t="s">
        <v>9</v>
      </c>
      <c r="C25" s="3" t="s">
        <v>8</v>
      </c>
      <c r="D25" s="3" t="s">
        <v>9</v>
      </c>
      <c r="E25" s="3" t="s">
        <v>8</v>
      </c>
      <c r="F25" s="3" t="s">
        <v>9</v>
      </c>
      <c r="G25" s="3" t="s">
        <v>8</v>
      </c>
      <c r="H25" s="3" t="s">
        <v>9</v>
      </c>
      <c r="I25" s="3" t="s">
        <v>8</v>
      </c>
      <c r="J25" s="3" t="s">
        <v>9</v>
      </c>
      <c r="N25" s="15"/>
      <c r="O25" s="15"/>
      <c r="P25" s="39"/>
    </row>
    <row r="26" spans="1:16">
      <c r="A26" s="8">
        <v>41383</v>
      </c>
      <c r="B26" s="56">
        <v>185.11</v>
      </c>
      <c r="C26" s="54">
        <v>42457</v>
      </c>
      <c r="D26" s="43">
        <v>1951.31</v>
      </c>
      <c r="E26" s="54">
        <v>42459</v>
      </c>
      <c r="F26" s="43">
        <v>6374.89</v>
      </c>
      <c r="G26" s="54">
        <v>42460</v>
      </c>
      <c r="H26" s="43">
        <v>24180.3</v>
      </c>
      <c r="I26" s="54">
        <v>42460</v>
      </c>
      <c r="J26" s="43">
        <v>428.46</v>
      </c>
      <c r="N26" s="15"/>
      <c r="O26" s="15"/>
      <c r="P26" s="39"/>
    </row>
    <row r="27" spans="1:16">
      <c r="A27" s="8">
        <v>41383</v>
      </c>
      <c r="B27" s="56">
        <v>808.32</v>
      </c>
      <c r="C27" s="54">
        <v>42457</v>
      </c>
      <c r="D27" s="43">
        <v>57069.79</v>
      </c>
      <c r="E27" s="54">
        <v>42459</v>
      </c>
      <c r="F27" s="43">
        <v>2635.46</v>
      </c>
      <c r="G27" s="54">
        <v>42460</v>
      </c>
      <c r="H27" s="43">
        <v>1694.39</v>
      </c>
      <c r="I27" s="54">
        <v>42460</v>
      </c>
      <c r="J27" s="43">
        <v>38908.800000000003</v>
      </c>
      <c r="N27" s="15"/>
      <c r="O27" s="15"/>
      <c r="P27" s="39"/>
    </row>
    <row r="28" spans="1:16">
      <c r="A28" s="44">
        <v>42060</v>
      </c>
      <c r="B28" s="15">
        <v>71.33</v>
      </c>
      <c r="C28" s="54">
        <v>42457</v>
      </c>
      <c r="D28" s="43">
        <v>15109.77</v>
      </c>
      <c r="E28" s="54">
        <v>42459</v>
      </c>
      <c r="F28" s="43">
        <v>17395.11</v>
      </c>
      <c r="G28" s="54">
        <v>42460</v>
      </c>
      <c r="H28" s="43">
        <v>232.93</v>
      </c>
      <c r="I28" s="54">
        <v>42460</v>
      </c>
      <c r="J28" s="43">
        <v>1588.63</v>
      </c>
      <c r="N28" s="15"/>
      <c r="O28" s="15"/>
      <c r="P28" s="39"/>
    </row>
    <row r="29" spans="1:16">
      <c r="A29" s="54">
        <v>42181</v>
      </c>
      <c r="B29" s="43">
        <v>29.72</v>
      </c>
      <c r="C29" s="54">
        <v>42457</v>
      </c>
      <c r="D29" s="43">
        <v>55092.45</v>
      </c>
      <c r="E29" s="54">
        <v>42459</v>
      </c>
      <c r="F29" s="43">
        <v>36923</v>
      </c>
      <c r="G29" s="54">
        <v>42460</v>
      </c>
      <c r="H29" s="43">
        <v>46028.76</v>
      </c>
      <c r="I29" s="54">
        <v>42460</v>
      </c>
      <c r="J29" s="43">
        <v>11523.17</v>
      </c>
      <c r="N29" s="15"/>
      <c r="O29" s="15"/>
    </row>
    <row r="30" spans="1:16">
      <c r="A30" s="54">
        <v>42400</v>
      </c>
      <c r="B30" s="43">
        <f>0.64-0.11</f>
        <v>0.53</v>
      </c>
      <c r="C30" s="54">
        <v>42457</v>
      </c>
      <c r="D30" s="43">
        <v>1562.96</v>
      </c>
      <c r="E30" s="54">
        <v>42459</v>
      </c>
      <c r="F30" s="43">
        <v>5320.22</v>
      </c>
      <c r="G30" s="54">
        <v>42460</v>
      </c>
      <c r="H30" s="43">
        <v>6872.67</v>
      </c>
      <c r="I30" s="54">
        <v>42460</v>
      </c>
      <c r="J30" s="43">
        <v>31767.46</v>
      </c>
      <c r="N30" s="15"/>
      <c r="O30" s="15"/>
    </row>
    <row r="31" spans="1:16">
      <c r="A31" s="54">
        <v>42451</v>
      </c>
      <c r="B31" s="43">
        <v>3383.2</v>
      </c>
      <c r="C31" s="54">
        <v>42458</v>
      </c>
      <c r="D31" s="43">
        <v>3581.19</v>
      </c>
      <c r="E31" s="54">
        <v>42459</v>
      </c>
      <c r="F31" s="43">
        <v>38080.67</v>
      </c>
      <c r="G31" s="54">
        <v>42460</v>
      </c>
      <c r="H31" s="43">
        <v>7680.45</v>
      </c>
      <c r="I31" s="54">
        <v>42460</v>
      </c>
      <c r="J31" s="43">
        <v>335.36</v>
      </c>
    </row>
    <row r="32" spans="1:16">
      <c r="A32" s="54">
        <v>42452</v>
      </c>
      <c r="B32" s="43">
        <v>766.54</v>
      </c>
      <c r="C32" s="54">
        <v>42458</v>
      </c>
      <c r="D32" s="43">
        <v>6738.4</v>
      </c>
      <c r="E32" s="54">
        <v>42459</v>
      </c>
      <c r="F32" s="43">
        <v>6415.11</v>
      </c>
      <c r="G32" s="54">
        <v>42460</v>
      </c>
      <c r="H32" s="43">
        <v>28157.11</v>
      </c>
      <c r="I32" s="54">
        <v>42460</v>
      </c>
      <c r="J32" s="43">
        <v>201.58</v>
      </c>
      <c r="N32" s="39"/>
    </row>
    <row r="33" spans="1:12">
      <c r="A33" s="54">
        <v>42453</v>
      </c>
      <c r="B33" s="43">
        <v>935.5</v>
      </c>
      <c r="C33" s="54">
        <v>42458</v>
      </c>
      <c r="D33" s="43">
        <v>2918.88</v>
      </c>
      <c r="E33" s="54">
        <v>42459</v>
      </c>
      <c r="F33" s="43">
        <v>804.98</v>
      </c>
      <c r="G33" s="54">
        <v>42460</v>
      </c>
      <c r="H33" s="43">
        <v>2589.4899999999998</v>
      </c>
      <c r="I33" s="54">
        <v>42460</v>
      </c>
      <c r="J33" s="43">
        <v>16616.48</v>
      </c>
    </row>
    <row r="34" spans="1:12">
      <c r="A34" s="54">
        <v>42454</v>
      </c>
      <c r="B34" s="43">
        <v>543.57000000000005</v>
      </c>
      <c r="C34" s="54">
        <v>42458</v>
      </c>
      <c r="D34" s="43">
        <v>55460.639999999999</v>
      </c>
      <c r="E34" s="54">
        <v>42460</v>
      </c>
      <c r="F34" s="43">
        <v>11585.56</v>
      </c>
      <c r="G34" s="54">
        <v>42460</v>
      </c>
      <c r="H34" s="43">
        <v>1794.89</v>
      </c>
      <c r="I34" s="54">
        <v>42460</v>
      </c>
      <c r="J34" s="43">
        <v>425.8</v>
      </c>
    </row>
    <row r="35" spans="1:12">
      <c r="A35" s="54">
        <v>42455</v>
      </c>
      <c r="B35" s="43">
        <v>655.19000000000005</v>
      </c>
      <c r="C35" s="54">
        <v>42458</v>
      </c>
      <c r="D35" s="43">
        <v>59419.31</v>
      </c>
      <c r="E35" s="54">
        <v>42460</v>
      </c>
      <c r="F35" s="43">
        <v>18665.419999999998</v>
      </c>
      <c r="G35" s="54">
        <v>42460</v>
      </c>
      <c r="H35" s="43">
        <v>57306.66</v>
      </c>
      <c r="I35" s="54">
        <v>42460</v>
      </c>
      <c r="J35" s="43">
        <v>2072.4499999999998</v>
      </c>
    </row>
    <row r="36" spans="1:12">
      <c r="A36" s="54">
        <v>42456</v>
      </c>
      <c r="B36" s="43">
        <v>760.91</v>
      </c>
      <c r="C36" s="54">
        <v>42458</v>
      </c>
      <c r="D36" s="43">
        <v>3111.98</v>
      </c>
      <c r="E36" s="54">
        <v>42460</v>
      </c>
      <c r="F36" s="43">
        <v>561.91</v>
      </c>
      <c r="G36" s="54">
        <v>42460</v>
      </c>
      <c r="H36" s="43">
        <v>55885.25</v>
      </c>
      <c r="I36" s="54"/>
      <c r="J36" s="43"/>
    </row>
    <row r="37" spans="1:12">
      <c r="A37" s="54">
        <v>42457</v>
      </c>
      <c r="B37" s="43">
        <v>16341.7</v>
      </c>
      <c r="C37" s="54">
        <v>42458</v>
      </c>
      <c r="D37" s="43">
        <v>1339.77</v>
      </c>
      <c r="E37" s="54">
        <v>42460</v>
      </c>
      <c r="F37" s="43">
        <v>1882.2</v>
      </c>
      <c r="G37" s="54">
        <v>42460</v>
      </c>
      <c r="H37" s="43">
        <v>17982.27</v>
      </c>
      <c r="I37" s="54"/>
      <c r="J37" s="43"/>
    </row>
    <row r="38" spans="1:12">
      <c r="A38" s="10"/>
      <c r="B38" s="48">
        <f>SUM(B26:B37)</f>
        <v>24481.620000000003</v>
      </c>
      <c r="C38" s="10"/>
      <c r="D38" s="48">
        <f>SUM(D26:D37)</f>
        <v>263356.45</v>
      </c>
      <c r="F38" s="48">
        <f>SUM(F26:F37)</f>
        <v>146644.53</v>
      </c>
      <c r="H38" s="48">
        <f>SUM(H26:H37)</f>
        <v>250405.17</v>
      </c>
      <c r="J38" s="48">
        <f>SUM(J26:J37)</f>
        <v>103868.18999999999</v>
      </c>
    </row>
    <row r="41" spans="1:12">
      <c r="A41" s="2" t="s">
        <v>7</v>
      </c>
      <c r="L41" s="17">
        <f>+L6+L8+L15-L21-L24</f>
        <v>524831.81000000006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O49"/>
  <sheetViews>
    <sheetView zoomScaleNormal="100" workbookViewId="0">
      <selection activeCell="K46" sqref="K46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2.28515625" style="1" bestFit="1" customWidth="1"/>
    <col min="7" max="7" width="9" style="1" bestFit="1" customWidth="1"/>
    <col min="8" max="8" width="12.28515625" style="1" bestFit="1" customWidth="1"/>
    <col min="9" max="9" width="9" style="1" bestFit="1" customWidth="1"/>
    <col min="10" max="10" width="12.28515625" style="1" bestFit="1" customWidth="1"/>
    <col min="11" max="11" width="9" style="1" bestFit="1" customWidth="1"/>
    <col min="12" max="12" width="11.28515625" style="1" bestFit="1" customWidth="1"/>
    <col min="13" max="13" width="14.7109375" style="1" bestFit="1" customWidth="1"/>
    <col min="14" max="16384" width="11.42578125" style="1"/>
  </cols>
  <sheetData>
    <row r="1" spans="1:13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14" customFormat="1" ht="14.25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6" spans="1:13">
      <c r="A6" s="2" t="s">
        <v>2</v>
      </c>
      <c r="M6" s="13">
        <v>996677.35</v>
      </c>
    </row>
    <row r="8" spans="1:13">
      <c r="A8" s="1" t="s">
        <v>3</v>
      </c>
      <c r="M8" s="25">
        <f>+C13</f>
        <v>0</v>
      </c>
    </row>
    <row r="9" spans="1:13">
      <c r="A9" s="22" t="s">
        <v>8</v>
      </c>
      <c r="B9" s="23" t="s">
        <v>16</v>
      </c>
      <c r="C9" s="21" t="s">
        <v>9</v>
      </c>
    </row>
    <row r="10" spans="1:13">
      <c r="A10" s="7"/>
      <c r="B10" s="23"/>
      <c r="C10" s="56"/>
    </row>
    <row r="11" spans="1:13">
      <c r="A11" s="7"/>
      <c r="B11" s="23"/>
      <c r="C11" s="56"/>
    </row>
    <row r="12" spans="1:13">
      <c r="A12" s="7"/>
      <c r="B12" s="23"/>
      <c r="C12" s="21"/>
    </row>
    <row r="13" spans="1:13">
      <c r="A13" s="22"/>
      <c r="B13" s="23"/>
      <c r="C13" s="21">
        <f>SUM(C10:C12)</f>
        <v>0</v>
      </c>
    </row>
    <row r="14" spans="1:13">
      <c r="A14" s="1" t="s">
        <v>4</v>
      </c>
      <c r="M14" s="16">
        <f>+B18+D18+F18</f>
        <v>0</v>
      </c>
    </row>
    <row r="15" spans="1:13">
      <c r="A15" s="3" t="s">
        <v>8</v>
      </c>
      <c r="B15" s="3" t="s">
        <v>9</v>
      </c>
      <c r="C15" s="3" t="s">
        <v>8</v>
      </c>
      <c r="D15" s="3" t="s">
        <v>9</v>
      </c>
      <c r="M15" s="2"/>
    </row>
    <row r="16" spans="1:13">
      <c r="A16" s="7"/>
      <c r="B16" s="12"/>
      <c r="C16" s="19"/>
      <c r="D16" s="12"/>
      <c r="E16" s="9"/>
      <c r="F16" s="9"/>
    </row>
    <row r="17" spans="1:13">
      <c r="A17" s="7"/>
      <c r="B17" s="6"/>
      <c r="C17" s="7"/>
      <c r="D17" s="6"/>
    </row>
    <row r="18" spans="1:13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3">
      <c r="A21" s="1" t="s">
        <v>5</v>
      </c>
      <c r="M21" s="15">
        <v>0</v>
      </c>
    </row>
    <row r="25" spans="1:13">
      <c r="A25" s="1" t="s">
        <v>6</v>
      </c>
      <c r="M25" s="16">
        <f>+B40+D40+F40+H40+J40+L40</f>
        <v>1114.9099999999999</v>
      </c>
    </row>
    <row r="26" spans="1:13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  <c r="L26" s="3"/>
    </row>
    <row r="27" spans="1:13">
      <c r="A27" s="46">
        <v>40872</v>
      </c>
      <c r="B27" s="37">
        <v>552.13</v>
      </c>
      <c r="C27" s="33"/>
      <c r="D27" s="34"/>
      <c r="E27" s="33"/>
      <c r="F27" s="47"/>
      <c r="G27" s="33"/>
      <c r="H27" s="43"/>
      <c r="I27" s="33"/>
      <c r="J27" s="47"/>
      <c r="K27" s="33"/>
      <c r="L27" s="15"/>
    </row>
    <row r="28" spans="1:13">
      <c r="A28" s="33">
        <v>41281</v>
      </c>
      <c r="B28" s="34">
        <v>421.46</v>
      </c>
      <c r="C28" s="33"/>
      <c r="D28" s="34"/>
      <c r="E28" s="33"/>
      <c r="F28" s="47"/>
      <c r="G28" s="33"/>
      <c r="H28" s="43"/>
      <c r="I28" s="33"/>
      <c r="J28" s="47"/>
      <c r="K28" s="33"/>
      <c r="L28" s="15"/>
    </row>
    <row r="29" spans="1:13">
      <c r="A29" s="33">
        <v>41904</v>
      </c>
      <c r="B29" s="37">
        <v>141.32</v>
      </c>
      <c r="C29" s="33"/>
      <c r="D29" s="34"/>
      <c r="E29" s="33"/>
      <c r="F29" s="15"/>
      <c r="G29" s="33"/>
      <c r="H29" s="43"/>
      <c r="I29" s="33"/>
      <c r="J29" s="47"/>
      <c r="K29" s="33"/>
      <c r="L29" s="15"/>
    </row>
    <row r="30" spans="1:13">
      <c r="A30" s="33"/>
      <c r="B30" s="34"/>
      <c r="C30" s="33"/>
      <c r="D30" s="34"/>
      <c r="E30" s="33"/>
      <c r="F30" s="15"/>
      <c r="G30" s="33"/>
      <c r="H30" s="43"/>
      <c r="I30" s="33"/>
      <c r="J30" s="47"/>
      <c r="K30" s="33"/>
      <c r="L30" s="15"/>
    </row>
    <row r="31" spans="1:13">
      <c r="A31" s="33"/>
      <c r="B31" s="34"/>
      <c r="C31" s="33"/>
      <c r="D31" s="34"/>
      <c r="E31" s="33"/>
      <c r="F31" s="15"/>
      <c r="G31" s="33"/>
      <c r="H31" s="43"/>
      <c r="I31" s="33"/>
      <c r="J31" s="43"/>
      <c r="K31" s="33"/>
      <c r="L31" s="15"/>
    </row>
    <row r="32" spans="1:13">
      <c r="A32" s="33"/>
      <c r="B32" s="34"/>
      <c r="C32" s="33"/>
      <c r="D32" s="34"/>
      <c r="E32" s="33"/>
      <c r="F32" s="15"/>
      <c r="G32" s="33"/>
      <c r="H32" s="43"/>
      <c r="I32" s="33"/>
      <c r="J32" s="43"/>
      <c r="K32" s="33"/>
      <c r="L32" s="15"/>
    </row>
    <row r="33" spans="1:15">
      <c r="A33" s="33"/>
      <c r="B33" s="34"/>
      <c r="C33" s="33"/>
      <c r="D33" s="43"/>
      <c r="E33" s="33"/>
      <c r="F33" s="15"/>
      <c r="G33" s="33"/>
      <c r="H33" s="43"/>
      <c r="I33" s="33"/>
      <c r="J33" s="43"/>
      <c r="K33" s="33"/>
      <c r="L33" s="15"/>
    </row>
    <row r="34" spans="1:15">
      <c r="A34" s="33"/>
      <c r="B34" s="34"/>
      <c r="C34" s="33"/>
      <c r="D34" s="15"/>
      <c r="E34" s="33"/>
      <c r="F34" s="15"/>
      <c r="G34" s="33"/>
      <c r="H34" s="43"/>
      <c r="I34" s="33"/>
      <c r="J34" s="43"/>
      <c r="K34" s="33"/>
      <c r="L34" s="15"/>
    </row>
    <row r="35" spans="1:15">
      <c r="A35" s="33"/>
      <c r="B35" s="34"/>
      <c r="C35" s="33"/>
      <c r="D35" s="47"/>
      <c r="E35" s="33"/>
      <c r="F35" s="15"/>
      <c r="G35" s="33"/>
      <c r="H35" s="43"/>
      <c r="I35" s="33"/>
      <c r="J35" s="43"/>
      <c r="K35" s="33"/>
      <c r="L35" s="15"/>
    </row>
    <row r="36" spans="1:15">
      <c r="A36" s="33"/>
      <c r="B36" s="34"/>
      <c r="C36" s="33"/>
      <c r="D36" s="47"/>
      <c r="E36" s="33"/>
      <c r="F36" s="15"/>
      <c r="G36" s="33"/>
      <c r="H36" s="47"/>
      <c r="I36" s="33"/>
      <c r="J36" s="43"/>
      <c r="K36" s="33"/>
      <c r="L36" s="15"/>
    </row>
    <row r="37" spans="1:15">
      <c r="A37" s="33"/>
      <c r="B37" s="34"/>
      <c r="C37" s="33"/>
      <c r="D37" s="47"/>
      <c r="E37" s="33"/>
      <c r="F37" s="15"/>
      <c r="G37" s="33"/>
      <c r="H37" s="47"/>
      <c r="I37" s="33"/>
      <c r="J37" s="43"/>
      <c r="K37" s="33"/>
      <c r="L37" s="15"/>
    </row>
    <row r="38" spans="1:15">
      <c r="A38" s="33"/>
      <c r="B38" s="34"/>
      <c r="C38" s="33"/>
      <c r="D38" s="47"/>
      <c r="E38" s="33"/>
      <c r="F38" s="15"/>
      <c r="G38" s="33"/>
      <c r="H38" s="47"/>
      <c r="I38" s="33"/>
      <c r="J38" s="43"/>
      <c r="K38" s="33"/>
      <c r="L38" s="15"/>
    </row>
    <row r="39" spans="1:15">
      <c r="A39" s="33"/>
      <c r="C39" s="33"/>
      <c r="D39" s="34"/>
      <c r="E39" s="33"/>
      <c r="F39" s="43"/>
      <c r="G39" s="33"/>
      <c r="H39" s="47"/>
      <c r="I39" s="33"/>
      <c r="J39" s="43"/>
      <c r="K39" s="33"/>
      <c r="L39" s="15"/>
    </row>
    <row r="40" spans="1:15">
      <c r="A40" s="10"/>
      <c r="B40" s="48">
        <f>SUM(B27:B39)</f>
        <v>1114.9099999999999</v>
      </c>
      <c r="C40" s="10"/>
      <c r="D40" s="48">
        <f>SUM(D27:D38)</f>
        <v>0</v>
      </c>
      <c r="F40" s="48">
        <f>SUM(F27:F38)</f>
        <v>0</v>
      </c>
      <c r="H40" s="48">
        <f>SUM(H27:H36)</f>
        <v>0</v>
      </c>
      <c r="J40" s="48">
        <f>SUM(J27:J39)</f>
        <v>0</v>
      </c>
      <c r="K40" s="48"/>
      <c r="L40" s="57">
        <f>SUM(L27:L39)</f>
        <v>0</v>
      </c>
    </row>
    <row r="43" spans="1:15">
      <c r="A43" s="2" t="s">
        <v>7</v>
      </c>
      <c r="M43" s="17">
        <f>+M6+M8+M14-M21-M25</f>
        <v>995562.44</v>
      </c>
      <c r="O43" s="39"/>
    </row>
    <row r="44" spans="1:15">
      <c r="A44" s="2"/>
      <c r="M44" s="17"/>
    </row>
    <row r="45" spans="1:15">
      <c r="A45" s="1" t="s">
        <v>27</v>
      </c>
      <c r="M45" s="17"/>
    </row>
    <row r="46" spans="1:15">
      <c r="A46" s="2"/>
      <c r="M46" s="17"/>
    </row>
    <row r="47" spans="1:15">
      <c r="A47" s="2"/>
      <c r="M47" s="17"/>
    </row>
    <row r="48" spans="1:15">
      <c r="A48" s="2"/>
      <c r="M48" s="17"/>
    </row>
    <row r="49" spans="1:13">
      <c r="A49" s="2"/>
      <c r="M49" s="17"/>
    </row>
  </sheetData>
  <mergeCells count="4">
    <mergeCell ref="A1:M1"/>
    <mergeCell ref="A2:M2"/>
    <mergeCell ref="A3:M3"/>
    <mergeCell ref="A4:M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56"/>
  <sheetViews>
    <sheetView workbookViewId="0">
      <selection activeCell="K34" sqref="K3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14" customFormat="1" ht="14.25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14" customFormat="1" ht="14.25">
      <c r="A3" s="61" t="str">
        <f>+'SERFIN 8974'!A3:J3</f>
        <v>AL 31 DE MARZO DE 2016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s="14" customFormat="1" ht="14.25">
      <c r="A4" s="61">
        <f>+'SERFIN 8974'!A4:L4</f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6" spans="1:12">
      <c r="A6" s="2" t="s">
        <v>2</v>
      </c>
      <c r="L6" s="13">
        <v>348135.12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36"/>
      <c r="B15" s="15"/>
      <c r="C15" s="44"/>
      <c r="D15" s="15"/>
      <c r="E15" s="44"/>
      <c r="F15" s="15"/>
      <c r="G15" s="44"/>
      <c r="H15" s="15"/>
      <c r="I15" s="44"/>
      <c r="J15" s="15"/>
      <c r="L15" s="2"/>
    </row>
    <row r="16" spans="1:12">
      <c r="A16" s="36"/>
      <c r="B16" s="15"/>
      <c r="C16" s="44"/>
      <c r="D16" s="15"/>
      <c r="E16" s="44"/>
      <c r="F16" s="15"/>
      <c r="G16" s="44"/>
      <c r="H16" s="43"/>
      <c r="I16" s="44"/>
      <c r="J16" s="15"/>
      <c r="L16" s="2"/>
    </row>
    <row r="17" spans="1:14">
      <c r="A17" s="36"/>
      <c r="B17" s="15"/>
      <c r="C17" s="44"/>
      <c r="D17" s="15"/>
      <c r="E17" s="44"/>
      <c r="F17" s="15"/>
      <c r="G17" s="44"/>
      <c r="H17" s="15"/>
      <c r="I17" s="44"/>
      <c r="J17" s="15"/>
      <c r="L17" s="2"/>
    </row>
    <row r="18" spans="1:14">
      <c r="A18" s="36"/>
      <c r="B18" s="15"/>
      <c r="C18" s="44"/>
      <c r="D18" s="15"/>
      <c r="E18" s="44"/>
      <c r="F18" s="15"/>
      <c r="G18" s="44"/>
      <c r="H18" s="15"/>
      <c r="I18" s="44"/>
      <c r="J18" s="15"/>
      <c r="L18" s="2"/>
    </row>
    <row r="19" spans="1:14">
      <c r="A19" s="36"/>
      <c r="B19" s="15"/>
      <c r="C19" s="44"/>
      <c r="D19" s="15"/>
      <c r="E19" s="44"/>
      <c r="F19" s="15"/>
      <c r="G19" s="44"/>
      <c r="H19" s="15"/>
      <c r="I19" s="44"/>
      <c r="J19" s="15"/>
    </row>
    <row r="20" spans="1:14">
      <c r="A20" s="36"/>
      <c r="B20" s="15"/>
      <c r="C20" s="44"/>
      <c r="D20" s="15"/>
      <c r="E20" s="44"/>
      <c r="F20" s="15"/>
      <c r="G20" s="44"/>
      <c r="H20" s="15"/>
      <c r="I20" s="44"/>
      <c r="J20" s="15"/>
    </row>
    <row r="21" spans="1:14">
      <c r="A21" s="7"/>
      <c r="B21" s="6"/>
      <c r="C21" s="44"/>
      <c r="D21" s="15"/>
      <c r="E21" s="44"/>
      <c r="F21" s="15"/>
      <c r="G21" s="44"/>
      <c r="H21" s="15"/>
      <c r="I21" s="44"/>
      <c r="J21" s="15"/>
    </row>
    <row r="22" spans="1:14">
      <c r="A22" s="4"/>
      <c r="B22" s="20">
        <f>SUM(B15:B21)</f>
        <v>0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4">
      <c r="A24" s="1" t="s">
        <v>5</v>
      </c>
      <c r="L24" s="25">
        <f>+B26</f>
        <v>475.71</v>
      </c>
      <c r="N24" s="15"/>
    </row>
    <row r="25" spans="1:14">
      <c r="A25" s="22" t="s">
        <v>8</v>
      </c>
      <c r="B25" s="21" t="s">
        <v>9</v>
      </c>
      <c r="N25" s="15"/>
    </row>
    <row r="26" spans="1:14">
      <c r="A26" s="7">
        <v>41332</v>
      </c>
      <c r="B26" s="28">
        <v>475.71</v>
      </c>
      <c r="N26" s="15"/>
    </row>
    <row r="27" spans="1:14">
      <c r="A27" s="7"/>
      <c r="B27" s="28"/>
      <c r="N27" s="15"/>
    </row>
    <row r="28" spans="1:14">
      <c r="N28" s="15"/>
    </row>
    <row r="29" spans="1:14">
      <c r="A29" s="1" t="s">
        <v>6</v>
      </c>
      <c r="L29" s="16">
        <f>+B39+D39+F39+H39+J40</f>
        <v>7296.04</v>
      </c>
      <c r="N29" s="15"/>
    </row>
    <row r="30" spans="1:14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  <c r="N30" s="15"/>
    </row>
    <row r="31" spans="1:14">
      <c r="A31" s="31">
        <v>40896</v>
      </c>
      <c r="B31" s="30">
        <v>171.26</v>
      </c>
      <c r="C31" s="44">
        <v>42058</v>
      </c>
      <c r="D31" s="34">
        <v>300</v>
      </c>
      <c r="E31" s="44"/>
      <c r="F31" s="34"/>
      <c r="G31" s="44"/>
      <c r="H31" s="34"/>
      <c r="N31" s="15"/>
    </row>
    <row r="32" spans="1:14">
      <c r="A32" s="8">
        <v>40966</v>
      </c>
      <c r="B32" s="30">
        <v>1840.33</v>
      </c>
      <c r="C32" s="44">
        <v>42059</v>
      </c>
      <c r="D32" s="34">
        <v>979.47</v>
      </c>
      <c r="E32" s="44"/>
      <c r="F32" s="34"/>
      <c r="G32" s="44"/>
      <c r="H32" s="34"/>
      <c r="N32" s="15"/>
    </row>
    <row r="33" spans="1:14">
      <c r="A33" s="8">
        <v>40967</v>
      </c>
      <c r="B33" s="30">
        <v>2336.61</v>
      </c>
      <c r="C33" s="44"/>
      <c r="D33" s="34"/>
      <c r="E33" s="44"/>
      <c r="F33" s="34"/>
      <c r="G33" s="44"/>
      <c r="H33" s="34"/>
      <c r="N33" s="15"/>
    </row>
    <row r="34" spans="1:14">
      <c r="A34" s="7">
        <v>40968</v>
      </c>
      <c r="B34" s="30">
        <v>868.85</v>
      </c>
      <c r="C34" s="44"/>
      <c r="D34" s="34"/>
      <c r="E34" s="44"/>
      <c r="F34" s="34"/>
      <c r="G34" s="44"/>
      <c r="H34" s="34"/>
      <c r="N34" s="15"/>
    </row>
    <row r="35" spans="1:14">
      <c r="A35" s="7">
        <v>40981</v>
      </c>
      <c r="B35" s="30">
        <v>95.32</v>
      </c>
      <c r="C35" s="44"/>
      <c r="D35" s="34"/>
      <c r="E35" s="44"/>
      <c r="F35" s="34"/>
      <c r="G35" s="44"/>
      <c r="H35" s="34"/>
      <c r="N35" s="15"/>
    </row>
    <row r="36" spans="1:14" ht="11.25">
      <c r="A36" s="7">
        <v>40982</v>
      </c>
      <c r="B36" s="30">
        <v>123</v>
      </c>
      <c r="C36" s="44"/>
      <c r="D36" s="34"/>
      <c r="E36" s="18"/>
      <c r="F36" s="34"/>
      <c r="G36" s="44"/>
      <c r="H36" s="34"/>
      <c r="N36" s="15"/>
    </row>
    <row r="37" spans="1:14" ht="11.25">
      <c r="A37" s="7">
        <v>41200</v>
      </c>
      <c r="B37" s="30">
        <v>581.20000000000005</v>
      </c>
      <c r="C37" s="44"/>
      <c r="D37" s="34"/>
      <c r="E37" s="18"/>
      <c r="F37" s="34"/>
      <c r="G37" s="44"/>
      <c r="H37" s="34"/>
      <c r="N37" s="15"/>
    </row>
    <row r="38" spans="1:14">
      <c r="A38" s="7"/>
      <c r="B38" s="6"/>
      <c r="C38" s="44"/>
      <c r="D38" s="55"/>
      <c r="E38" s="44"/>
      <c r="F38" s="34"/>
      <c r="G38" s="44"/>
      <c r="H38" s="34"/>
      <c r="N38" s="15"/>
    </row>
    <row r="39" spans="1:14">
      <c r="A39" s="10"/>
      <c r="B39" s="48">
        <f>SUM(B31:B38)</f>
        <v>6016.57</v>
      </c>
      <c r="C39" s="10"/>
      <c r="D39" s="48">
        <f>SUM(D31:D38)</f>
        <v>1279.47</v>
      </c>
      <c r="F39" s="48">
        <f>SUM(F31:F38)</f>
        <v>0</v>
      </c>
      <c r="H39" s="48">
        <f>SUM(H31:H38)</f>
        <v>0</v>
      </c>
      <c r="N39" s="15"/>
    </row>
    <row r="40" spans="1:14">
      <c r="N40" s="15"/>
    </row>
    <row r="41" spans="1:14">
      <c r="N41" s="15"/>
    </row>
    <row r="42" spans="1:14">
      <c r="A42" s="2" t="s">
        <v>7</v>
      </c>
      <c r="L42" s="17">
        <f>+L6+L8+L13-L24-L29</f>
        <v>340363.37</v>
      </c>
      <c r="N42" s="15"/>
    </row>
    <row r="43" spans="1:14">
      <c r="A43" s="2"/>
      <c r="L43" s="17"/>
      <c r="N43" s="15"/>
    </row>
    <row r="44" spans="1:14">
      <c r="A44" s="1" t="s">
        <v>27</v>
      </c>
      <c r="L44" s="17"/>
      <c r="N44" s="15"/>
    </row>
    <row r="45" spans="1:14">
      <c r="A45" s="2"/>
      <c r="L45" s="17"/>
      <c r="N45" s="15"/>
    </row>
    <row r="46" spans="1:14">
      <c r="A46" s="2"/>
      <c r="L46" s="17"/>
      <c r="N46" s="15"/>
    </row>
    <row r="47" spans="1:14">
      <c r="A47" s="2"/>
      <c r="L47" s="17"/>
      <c r="N47" s="15"/>
    </row>
    <row r="48" spans="1:14">
      <c r="A48" s="2"/>
      <c r="L48" s="17"/>
      <c r="N48" s="15"/>
    </row>
    <row r="49" spans="14:14">
      <c r="N49" s="15"/>
    </row>
    <row r="50" spans="14:14">
      <c r="N50" s="15"/>
    </row>
    <row r="51" spans="14:14">
      <c r="N51" s="15"/>
    </row>
    <row r="52" spans="14:14">
      <c r="N52" s="15"/>
    </row>
    <row r="53" spans="14:14">
      <c r="N53" s="25"/>
    </row>
    <row r="54" spans="14:14">
      <c r="N54" s="15"/>
    </row>
    <row r="55" spans="14:14">
      <c r="N55" s="15"/>
    </row>
    <row r="56" spans="14:14">
      <c r="N56" s="15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SERFIN 8974</vt:lpstr>
      <vt:lpstr>BANORTE 0846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1607</vt:lpstr>
      <vt:lpstr>BNMX 8887</vt:lpstr>
      <vt:lpstr>BANORTE 2583</vt:lpstr>
      <vt:lpstr>BANORTE 2501</vt:lpstr>
      <vt:lpstr>MONEX 580</vt:lpstr>
      <vt:lpstr>BANORTE 5044</vt:lpstr>
      <vt:lpstr>HSBC 321</vt:lpstr>
      <vt:lpstr>BANREGIO 0015</vt:lpstr>
      <vt:lpstr>BANREGIO 023</vt:lpstr>
      <vt:lpstr>BANORTE 9524</vt:lpstr>
      <vt:lpstr>BANORTE 5944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2016-07-11T18:50:28Z</cp:lastPrinted>
  <dcterms:created xsi:type="dcterms:W3CDTF">2013-08-19T15:25:09Z</dcterms:created>
  <dcterms:modified xsi:type="dcterms:W3CDTF">2016-07-11T19:35:44Z</dcterms:modified>
</cp:coreProperties>
</file>