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tabRatio="926"/>
  </bookViews>
  <sheets>
    <sheet name="SERFIN 974" sheetId="1" r:id="rId1"/>
    <sheet name="BANORTE 846" sheetId="4" r:id="rId2"/>
    <sheet name="BANORTE 1044" sheetId="5" r:id="rId3"/>
    <sheet name="BANORTE 1537" sheetId="6" r:id="rId4"/>
    <sheet name="BANORTE 8931" sheetId="7" r:id="rId5"/>
    <sheet name="BANORTE 9995" sheetId="8" r:id="rId6"/>
    <sheet name="BANREGIO 3810010" sheetId="9" r:id="rId7"/>
    <sheet name="BANREGIO 7280011" sheetId="10" r:id="rId8"/>
    <sheet name="SERFIN 655" sheetId="11" r:id="rId9"/>
    <sheet name="BNMX 887" sheetId="12" r:id="rId10"/>
    <sheet name="BANORTE 2583" sheetId="13" r:id="rId11"/>
    <sheet name="BANORTE 2501" sheetId="14" r:id="rId12"/>
    <sheet name="MONEX 580" sheetId="15" r:id="rId13"/>
    <sheet name="BANORTE 5044" sheetId="16" r:id="rId14"/>
    <sheet name="HSBC 321" sheetId="17" r:id="rId15"/>
    <sheet name="BANREGIO 0015" sheetId="18" r:id="rId16"/>
    <sheet name="BANREGIO 023" sheetId="19" r:id="rId17"/>
    <sheet name="BANORTE 9524" sheetId="20" r:id="rId18"/>
    <sheet name="BANORTE 5944" sheetId="21" r:id="rId19"/>
  </sheets>
  <calcPr calcId="125725"/>
</workbook>
</file>

<file path=xl/calcChain.xml><?xml version="1.0" encoding="utf-8"?>
<calcChain xmlns="http://schemas.openxmlformats.org/spreadsheetml/2006/main">
  <c r="C15" i="9"/>
  <c r="H40" l="1"/>
  <c r="F40"/>
  <c r="D40"/>
  <c r="B40"/>
  <c r="J40"/>
  <c r="L26" l="1"/>
  <c r="B40" i="10"/>
  <c r="D39" i="11" l="1"/>
  <c r="L8" i="20" l="1"/>
  <c r="F40" i="10"/>
  <c r="L40"/>
  <c r="D40"/>
  <c r="J40" l="1"/>
  <c r="H40"/>
  <c r="M25" l="1"/>
  <c r="L24" i="11" l="1"/>
  <c r="C13" i="10"/>
  <c r="B18"/>
  <c r="C16" i="5"/>
  <c r="A4" i="21" l="1"/>
  <c r="A4" i="20"/>
  <c r="A4" i="19"/>
  <c r="A4" i="18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F16" i="5" l="1"/>
  <c r="H30" i="21"/>
  <c r="F30"/>
  <c r="D30"/>
  <c r="B30"/>
  <c r="L25" s="1"/>
  <c r="L20"/>
  <c r="F17"/>
  <c r="D17"/>
  <c r="B17"/>
  <c r="L13" s="1"/>
  <c r="C12"/>
  <c r="L8" s="1"/>
  <c r="A3"/>
  <c r="J22" i="11"/>
  <c r="H22"/>
  <c r="F22"/>
  <c r="D22"/>
  <c r="B22"/>
  <c r="L8" i="5" l="1"/>
  <c r="L33" i="21"/>
  <c r="F17" i="1" l="1"/>
  <c r="B29"/>
  <c r="B21" i="5"/>
  <c r="D25" i="4"/>
  <c r="L13" i="11" l="1"/>
  <c r="I15" i="9" l="1"/>
  <c r="F15"/>
  <c r="L8" i="1"/>
  <c r="F25" i="4"/>
  <c r="D17" i="1"/>
  <c r="L8" i="9" l="1"/>
  <c r="H25" i="4"/>
  <c r="H30" i="20" l="1"/>
  <c r="F30"/>
  <c r="D30"/>
  <c r="B30"/>
  <c r="L25" s="1"/>
  <c r="L20"/>
  <c r="F17"/>
  <c r="D17"/>
  <c r="B17"/>
  <c r="L13" s="1"/>
  <c r="C12"/>
  <c r="A3"/>
  <c r="L33" l="1"/>
  <c r="B39" i="11" l="1"/>
  <c r="H30" i="19" l="1"/>
  <c r="F30"/>
  <c r="D30"/>
  <c r="B30"/>
  <c r="L20"/>
  <c r="F17"/>
  <c r="D17"/>
  <c r="B17"/>
  <c r="C12"/>
  <c r="L8" s="1"/>
  <c r="A3"/>
  <c r="H32" i="18"/>
  <c r="F32"/>
  <c r="D32"/>
  <c r="B32"/>
  <c r="L21"/>
  <c r="F18"/>
  <c r="D18"/>
  <c r="B18"/>
  <c r="C12"/>
  <c r="L8" s="1"/>
  <c r="A3"/>
  <c r="H31" i="17"/>
  <c r="F31"/>
  <c r="D31"/>
  <c r="B31"/>
  <c r="L20"/>
  <c r="F17"/>
  <c r="D17"/>
  <c r="B17"/>
  <c r="C12"/>
  <c r="L8" s="1"/>
  <c r="A3"/>
  <c r="H31" i="16"/>
  <c r="F31"/>
  <c r="D31"/>
  <c r="B31"/>
  <c r="L20"/>
  <c r="F17"/>
  <c r="D17"/>
  <c r="B17"/>
  <c r="C12"/>
  <c r="L8" s="1"/>
  <c r="A3"/>
  <c r="H31" i="15"/>
  <c r="F31"/>
  <c r="D31"/>
  <c r="B31"/>
  <c r="L21"/>
  <c r="F18"/>
  <c r="D18"/>
  <c r="B18"/>
  <c r="C12"/>
  <c r="L8" s="1"/>
  <c r="A3"/>
  <c r="H38" i="14"/>
  <c r="F38"/>
  <c r="D38"/>
  <c r="B38"/>
  <c r="L23"/>
  <c r="F20"/>
  <c r="D20"/>
  <c r="B20"/>
  <c r="C12"/>
  <c r="L8" s="1"/>
  <c r="A3"/>
  <c r="H38" i="13"/>
  <c r="F38"/>
  <c r="D38"/>
  <c r="B38"/>
  <c r="L23"/>
  <c r="F20"/>
  <c r="D20"/>
  <c r="B20"/>
  <c r="C12"/>
  <c r="L8" s="1"/>
  <c r="A3"/>
  <c r="H38" i="12"/>
  <c r="F38"/>
  <c r="D38"/>
  <c r="B38"/>
  <c r="L23"/>
  <c r="F20"/>
  <c r="D20"/>
  <c r="B20"/>
  <c r="C12"/>
  <c r="L8" s="1"/>
  <c r="A3"/>
  <c r="H39" i="11"/>
  <c r="F39"/>
  <c r="C12"/>
  <c r="L8" s="1"/>
  <c r="A3"/>
  <c r="F18" i="10"/>
  <c r="D18"/>
  <c r="M8"/>
  <c r="A3"/>
  <c r="F20" i="9"/>
  <c r="D20"/>
  <c r="B20"/>
  <c r="A3"/>
  <c r="D33" i="8"/>
  <c r="B33"/>
  <c r="F18"/>
  <c r="D18"/>
  <c r="B18"/>
  <c r="A3"/>
  <c r="D33" i="7"/>
  <c r="B33"/>
  <c r="F18"/>
  <c r="D18"/>
  <c r="B18"/>
  <c r="A3"/>
  <c r="D33" i="6"/>
  <c r="B33"/>
  <c r="F18"/>
  <c r="D18"/>
  <c r="B18"/>
  <c r="A3"/>
  <c r="D34" i="5"/>
  <c r="B33"/>
  <c r="F21"/>
  <c r="D21"/>
  <c r="A3"/>
  <c r="B25" i="4"/>
  <c r="A3"/>
  <c r="D45"/>
  <c r="B45"/>
  <c r="D29" i="1"/>
  <c r="L24" s="1"/>
  <c r="B17"/>
  <c r="L12" s="1"/>
  <c r="L29" i="11" l="1"/>
  <c r="L31" i="4"/>
  <c r="L11"/>
  <c r="L13" i="14"/>
  <c r="L41" s="1"/>
  <c r="L28"/>
  <c r="L13" i="13"/>
  <c r="L28"/>
  <c r="L25" i="6"/>
  <c r="L13" i="19"/>
  <c r="L25"/>
  <c r="L13" i="18"/>
  <c r="L26"/>
  <c r="L13" i="17"/>
  <c r="L34" s="1"/>
  <c r="L25"/>
  <c r="L13" i="16"/>
  <c r="L34" s="1"/>
  <c r="L25"/>
  <c r="L13" i="15"/>
  <c r="L34" s="1"/>
  <c r="L26"/>
  <c r="L13" i="12"/>
  <c r="L28"/>
  <c r="L17" i="9"/>
  <c r="L43" s="1"/>
  <c r="L12" i="8"/>
  <c r="L36" s="1"/>
  <c r="L25"/>
  <c r="L12" i="7"/>
  <c r="L25"/>
  <c r="L12" i="6"/>
  <c r="L36" s="1"/>
  <c r="L33" i="19"/>
  <c r="L35" i="18"/>
  <c r="L41" i="13"/>
  <c r="M14" i="10"/>
  <c r="M43" s="1"/>
  <c r="L27" i="5"/>
  <c r="L18"/>
  <c r="L32" i="1"/>
  <c r="L47" i="4" l="1"/>
  <c r="L41" i="12"/>
  <c r="L36" i="7"/>
  <c r="L42" i="11"/>
  <c r="L37" i="5"/>
</calcChain>
</file>

<file path=xl/sharedStrings.xml><?xml version="1.0" encoding="utf-8"?>
<sst xmlns="http://schemas.openxmlformats.org/spreadsheetml/2006/main" count="486" uniqueCount="32">
  <si>
    <t>CONCILIACION BANCARIA</t>
  </si>
  <si>
    <t>Cuenta No 92000058974 SANTANDER SERFIN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</si>
  <si>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</si>
  <si>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</si>
  <si>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</si>
  <si>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</si>
  <si>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</si>
  <si>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</si>
  <si>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FECHA</t>
  </si>
  <si>
    <t>IMPORTE</t>
  </si>
  <si>
    <t>Cuenta No 0031030846  BANORTE</t>
  </si>
  <si>
    <t>Cuenta No0031031044  BANORTE</t>
  </si>
  <si>
    <t>Cuenta No 0801811537  BANORTE</t>
  </si>
  <si>
    <t>Cuenta No 00846478931  BANORTE</t>
  </si>
  <si>
    <t>Cuenta No 00844089995 BANORTE</t>
  </si>
  <si>
    <t>Cuenta No 70003810010  BANREGIO</t>
  </si>
  <si>
    <t>NUMERO</t>
  </si>
  <si>
    <t>Cuenta No 071007280011  BANREGIO</t>
  </si>
  <si>
    <t xml:space="preserve">CUENTA No  65501471607 SANTANDER SERFIN </t>
  </si>
  <si>
    <t>Cuenta No 419728887 BANAMEX</t>
  </si>
  <si>
    <t>Cuenta No 0822952583 BANORTE</t>
  </si>
  <si>
    <t>Cuenta No 0822952501 BANORTE</t>
  </si>
  <si>
    <t>Cuenta No 20868580 MONEX</t>
  </si>
  <si>
    <t>Cuenta No 0818265044 BANORTE</t>
  </si>
  <si>
    <t>Cuenta No 4025167321 H.S.B.C.</t>
  </si>
  <si>
    <t>Cuenta No 071012910015 BANREGIO</t>
  </si>
  <si>
    <t>Cuenta No 071012910023 BANREGIO</t>
  </si>
  <si>
    <t>BAJO PROTESTA DE DECIR VERDAD DECLARAMOS QUE LOS ESTADOS FINANCIEROS Y SUS NOTAS, SON RAZONABLEMENTE CORRECTOS Y SON RESPONSABILIDAD DEL EMISOR</t>
  </si>
  <si>
    <t>CHEQUE No</t>
  </si>
  <si>
    <t>Cuenta No 0899469524 BANORTE</t>
  </si>
  <si>
    <t>Cuenta No 0229765944 BANORTE</t>
  </si>
  <si>
    <t>AL 31 DE ENERO DE 2016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</si>
</sst>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4" fontId="6" fillId="0" borderId="0" xfId="3" applyNumberFormat="1" applyFont="1" applyBorder="1"/>
    <xf numFmtId="44" fontId="6" fillId="0" borderId="0" xfId="2" applyFont="1" applyBorder="1"/>
    <xf numFmtId="43" fontId="6" fillId="0" borderId="0" xfId="1" applyFont="1" applyBorder="1"/>
    <xf numFmtId="14" fontId="6" fillId="0" borderId="0" xfId="3" applyNumberFormat="1" applyFont="1" applyBorder="1" applyAlignment="1">
      <alignment horizontal="center"/>
    </xf>
    <xf numFmtId="14" fontId="6" fillId="0" borderId="0" xfId="3" quotePrefix="1" applyNumberFormat="1" applyFont="1" applyBorder="1" applyAlignment="1">
      <alignment horizontal="center"/>
    </xf>
    <xf numFmtId="44" fontId="6" fillId="0" borderId="0" xfId="2" applyFont="1" applyBorder="1" applyAlignment="1">
      <alignment horizontal="center"/>
    </xf>
    <xf numFmtId="0" fontId="6" fillId="0" borderId="0" xfId="3" applyFont="1" applyBorder="1"/>
    <xf numFmtId="44" fontId="6" fillId="0" borderId="0" xfId="3" applyNumberFormat="1" applyFont="1" applyBorder="1"/>
    <xf numFmtId="43" fontId="6" fillId="0" borderId="0" xfId="1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8" fillId="0" borderId="0" xfId="0" applyFont="1"/>
    <xf numFmtId="43" fontId="3" fillId="0" borderId="0" xfId="1" applyFont="1"/>
    <xf numFmtId="44" fontId="4" fillId="0" borderId="0" xfId="0" applyNumberFormat="1" applyFont="1"/>
    <xf numFmtId="43" fontId="4" fillId="0" borderId="0" xfId="0" applyNumberFormat="1" applyFont="1"/>
    <xf numFmtId="14" fontId="5" fillId="0" borderId="0" xfId="3" applyNumberFormat="1" applyFont="1" applyBorder="1" applyAlignment="1">
      <alignment horizontal="center"/>
    </xf>
    <xf numFmtId="14" fontId="6" fillId="0" borderId="0" xfId="2" applyNumberFormat="1" applyFont="1" applyBorder="1" applyAlignment="1">
      <alignment horizontal="center"/>
    </xf>
    <xf numFmtId="44" fontId="7" fillId="0" borderId="0" xfId="2" applyFont="1" applyBorder="1"/>
    <xf numFmtId="44" fontId="6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43" fontId="4" fillId="0" borderId="0" xfId="1" applyFont="1"/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44" fontId="6" fillId="0" borderId="0" xfId="2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/>
    <xf numFmtId="14" fontId="6" fillId="0" borderId="0" xfId="3" applyNumberFormat="1" applyFont="1" applyAlignment="1">
      <alignment horizontal="center"/>
    </xf>
    <xf numFmtId="14" fontId="6" fillId="0" borderId="0" xfId="3" applyNumberFormat="1" applyFont="1" applyFill="1" applyBorder="1"/>
    <xf numFmtId="14" fontId="6" fillId="0" borderId="0" xfId="3" applyNumberFormat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2" applyNumberFormat="1" applyFont="1" applyBorder="1" applyAlignment="1">
      <alignment horizontal="center"/>
    </xf>
    <xf numFmtId="14" fontId="6" fillId="0" borderId="0" xfId="3" applyNumberFormat="1" applyFont="1" applyFill="1" applyAlignment="1">
      <alignment horizontal="center"/>
    </xf>
    <xf numFmtId="43" fontId="6" fillId="0" borderId="0" xfId="1" applyFont="1" applyFill="1"/>
    <xf numFmtId="14" fontId="3" fillId="0" borderId="0" xfId="0" applyNumberFormat="1" applyFont="1"/>
    <xf numFmtId="43" fontId="3" fillId="0" borderId="0" xfId="0" applyNumberFormat="1" applyFont="1"/>
    <xf numFmtId="0" fontId="6" fillId="0" borderId="0" xfId="3" applyFont="1" applyFill="1" applyAlignment="1">
      <alignment horizontal="center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right"/>
    </xf>
    <xf numFmtId="14" fontId="6" fillId="0" borderId="0" xfId="3" quotePrefix="1" applyNumberFormat="1" applyFont="1" applyFill="1" applyBorder="1" applyAlignment="1">
      <alignment horizontal="center"/>
    </xf>
    <xf numFmtId="43" fontId="6" fillId="0" borderId="0" xfId="2" applyNumberFormat="1" applyFont="1" applyFill="1" applyAlignment="1">
      <alignment horizontal="center"/>
    </xf>
    <xf numFmtId="43" fontId="6" fillId="0" borderId="0" xfId="1" applyFont="1" applyFill="1" applyBorder="1" applyAlignment="1">
      <alignment horizontal="right"/>
    </xf>
    <xf numFmtId="44" fontId="7" fillId="0" borderId="0" xfId="3" applyNumberFormat="1" applyFont="1" applyBorder="1"/>
    <xf numFmtId="44" fontId="7" fillId="0" borderId="0" xfId="2" applyFont="1" applyAlignment="1">
      <alignment horizontal="center"/>
    </xf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Border="1"/>
    <xf numFmtId="43" fontId="3" fillId="0" borderId="0" xfId="2" applyNumberFormat="1" applyFont="1"/>
    <xf numFmtId="43" fontId="6" fillId="0" borderId="0" xfId="2" applyNumberFormat="1" applyFont="1" applyFill="1" applyBorder="1"/>
    <xf numFmtId="14" fontId="3" fillId="0" borderId="0" xfId="0" applyNumberFormat="1" applyFont="1" applyFill="1" applyAlignment="1">
      <alignment horizontal="center"/>
    </xf>
    <xf numFmtId="44" fontId="6" fillId="0" borderId="0" xfId="2" applyFont="1" applyFill="1" applyBorder="1"/>
    <xf numFmtId="43" fontId="6" fillId="0" borderId="0" xfId="1" applyFont="1" applyAlignment="1">
      <alignment horizontal="center"/>
    </xf>
    <xf numFmtId="43" fontId="7" fillId="0" borderId="0" xfId="1" applyFont="1" applyBorder="1"/>
    <xf numFmtId="44" fontId="7" fillId="0" borderId="0" xfId="2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</xdr:row>
      <xdr:rowOff>123825</xdr:rowOff>
    </xdr:from>
    <xdr:to>
      <xdr:col>3</xdr:col>
      <xdr:colOff>314326</xdr:colOff>
      <xdr:row>47</xdr:row>
      <xdr:rowOff>123825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38100" y="53816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457201</xdr:colOff>
      <xdr:row>51</xdr:row>
      <xdr:rowOff>1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505201" y="6324601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742950</xdr:colOff>
      <xdr:row>43</xdr:row>
      <xdr:rowOff>95250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838950" y="60198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123825</xdr:colOff>
      <xdr:row>0</xdr:row>
      <xdr:rowOff>38100</xdr:rowOff>
    </xdr:from>
    <xdr:to>
      <xdr:col>11</xdr:col>
      <xdr:colOff>809624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56</xdr:row>
      <xdr:rowOff>19050</xdr:rowOff>
    </xdr:from>
    <xdr:to>
      <xdr:col>3</xdr:col>
      <xdr:colOff>352426</xdr:colOff>
      <xdr:row>60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/>
          <a:r>
            <a:rPr lang="en-US" sz="1100" b="1" i="0" baseline="0">
              <a:latin typeface="+mn-lt"/>
              <a:ea typeface="+mn-ea"/>
              <a:cs typeface="+mn-cs"/>
            </a:rPr>
            <a:t>C.ARMANDO LOPEZ FLORES</a:t>
          </a:r>
          <a:endParaRPr lang="es-ES" sz="800"/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56</xdr:row>
      <xdr:rowOff>0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914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581025</xdr:colOff>
      <xdr:row>56</xdr:row>
      <xdr:rowOff>0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677025" y="73914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38100</xdr:rowOff>
    </xdr:from>
    <xdr:to>
      <xdr:col>11</xdr:col>
      <xdr:colOff>771524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45</xdr:row>
      <xdr:rowOff>19050</xdr:rowOff>
    </xdr:from>
    <xdr:to>
      <xdr:col>3</xdr:col>
      <xdr:colOff>352426</xdr:colOff>
      <xdr:row>49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49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6295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45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57150</xdr:colOff>
      <xdr:row>0</xdr:row>
      <xdr:rowOff>57150</xdr:rowOff>
    </xdr:from>
    <xdr:to>
      <xdr:col>11</xdr:col>
      <xdr:colOff>742949</xdr:colOff>
      <xdr:row>3</xdr:row>
      <xdr:rowOff>142874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5715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44</xdr:row>
      <xdr:rowOff>19050</xdr:rowOff>
    </xdr:from>
    <xdr:to>
      <xdr:col>3</xdr:col>
      <xdr:colOff>352426</xdr:colOff>
      <xdr:row>48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47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43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28575</xdr:colOff>
      <xdr:row>0</xdr:row>
      <xdr:rowOff>28575</xdr:rowOff>
    </xdr:from>
    <xdr:to>
      <xdr:col>11</xdr:col>
      <xdr:colOff>714374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0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45</xdr:row>
      <xdr:rowOff>19050</xdr:rowOff>
    </xdr:from>
    <xdr:to>
      <xdr:col>3</xdr:col>
      <xdr:colOff>352426</xdr:colOff>
      <xdr:row>49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48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44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57150</xdr:colOff>
      <xdr:row>0</xdr:row>
      <xdr:rowOff>9525</xdr:rowOff>
    </xdr:from>
    <xdr:to>
      <xdr:col>11</xdr:col>
      <xdr:colOff>742949</xdr:colOff>
      <xdr:row>3</xdr:row>
      <xdr:rowOff>95249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95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44</xdr:row>
      <xdr:rowOff>19050</xdr:rowOff>
    </xdr:from>
    <xdr:to>
      <xdr:col>3</xdr:col>
      <xdr:colOff>352426</xdr:colOff>
      <xdr:row>48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47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43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66675</xdr:rowOff>
    </xdr:from>
    <xdr:to>
      <xdr:col>11</xdr:col>
      <xdr:colOff>771524</xdr:colOff>
      <xdr:row>3</xdr:row>
      <xdr:rowOff>152399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666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50</xdr:row>
      <xdr:rowOff>19050</xdr:rowOff>
    </xdr:from>
    <xdr:to>
      <xdr:col>3</xdr:col>
      <xdr:colOff>266701</xdr:colOff>
      <xdr:row>54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770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53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49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8294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19050</xdr:colOff>
      <xdr:row>0</xdr:row>
      <xdr:rowOff>47625</xdr:rowOff>
    </xdr:from>
    <xdr:to>
      <xdr:col>11</xdr:col>
      <xdr:colOff>704849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51</xdr:row>
      <xdr:rowOff>19050</xdr:rowOff>
    </xdr:from>
    <xdr:to>
      <xdr:col>3</xdr:col>
      <xdr:colOff>295276</xdr:colOff>
      <xdr:row>55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7143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6295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50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70961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12</xdr:col>
      <xdr:colOff>219075</xdr:colOff>
      <xdr:row>0</xdr:row>
      <xdr:rowOff>28575</xdr:rowOff>
    </xdr:from>
    <xdr:to>
      <xdr:col>12</xdr:col>
      <xdr:colOff>904874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50</xdr:row>
      <xdr:rowOff>19050</xdr:rowOff>
    </xdr:from>
    <xdr:to>
      <xdr:col>3</xdr:col>
      <xdr:colOff>352426</xdr:colOff>
      <xdr:row>54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9627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53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448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49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9151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114300</xdr:colOff>
      <xdr:row>0</xdr:row>
      <xdr:rowOff>28575</xdr:rowOff>
    </xdr:from>
    <xdr:to>
      <xdr:col>11</xdr:col>
      <xdr:colOff>800099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2975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47</xdr:row>
      <xdr:rowOff>19050</xdr:rowOff>
    </xdr:from>
    <xdr:to>
      <xdr:col>3</xdr:col>
      <xdr:colOff>352426</xdr:colOff>
      <xdr:row>51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 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50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46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152400</xdr:colOff>
      <xdr:row>0</xdr:row>
      <xdr:rowOff>38100</xdr:rowOff>
    </xdr:from>
    <xdr:to>
      <xdr:col>11</xdr:col>
      <xdr:colOff>838199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0107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47</xdr:row>
      <xdr:rowOff>19050</xdr:rowOff>
    </xdr:from>
    <xdr:to>
      <xdr:col>3</xdr:col>
      <xdr:colOff>352426</xdr:colOff>
      <xdr:row>51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50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46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161925</xdr:colOff>
      <xdr:row>0</xdr:row>
      <xdr:rowOff>38100</xdr:rowOff>
    </xdr:from>
    <xdr:to>
      <xdr:col>11</xdr:col>
      <xdr:colOff>847724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106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48</xdr:row>
      <xdr:rowOff>19050</xdr:rowOff>
    </xdr:from>
    <xdr:to>
      <xdr:col>3</xdr:col>
      <xdr:colOff>352426</xdr:colOff>
      <xdr:row>52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51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47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133350</xdr:colOff>
      <xdr:row>0</xdr:row>
      <xdr:rowOff>47625</xdr:rowOff>
    </xdr:from>
    <xdr:to>
      <xdr:col>11</xdr:col>
      <xdr:colOff>819149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20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133350</xdr:colOff>
      <xdr:row>0</xdr:row>
      <xdr:rowOff>47625</xdr:rowOff>
    </xdr:from>
    <xdr:to>
      <xdr:col>11</xdr:col>
      <xdr:colOff>819149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2025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123825</xdr:colOff>
      <xdr:row>0</xdr:row>
      <xdr:rowOff>38100</xdr:rowOff>
    </xdr:from>
    <xdr:to>
      <xdr:col>11</xdr:col>
      <xdr:colOff>809624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42</xdr:row>
      <xdr:rowOff>19050</xdr:rowOff>
    </xdr:from>
    <xdr:to>
      <xdr:col>3</xdr:col>
      <xdr:colOff>352426</xdr:colOff>
      <xdr:row>46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 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45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41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180975</xdr:colOff>
      <xdr:row>0</xdr:row>
      <xdr:rowOff>38100</xdr:rowOff>
    </xdr:from>
    <xdr:to>
      <xdr:col>11</xdr:col>
      <xdr:colOff>866774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43</xdr:row>
      <xdr:rowOff>19050</xdr:rowOff>
    </xdr:from>
    <xdr:to>
      <xdr:col>3</xdr:col>
      <xdr:colOff>352426</xdr:colOff>
      <xdr:row>47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46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42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190500</xdr:colOff>
      <xdr:row>0</xdr:row>
      <xdr:rowOff>38100</xdr:rowOff>
    </xdr:from>
    <xdr:to>
      <xdr:col>11</xdr:col>
      <xdr:colOff>876299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39175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68103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67627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142875</xdr:colOff>
      <xdr:row>0</xdr:row>
      <xdr:rowOff>28575</xdr:rowOff>
    </xdr:from>
    <xdr:to>
      <xdr:col>11</xdr:col>
      <xdr:colOff>828674</xdr:colOff>
      <xdr:row>3</xdr:row>
      <xdr:rowOff>114299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91550" y="2857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56959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61817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56483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38100</xdr:rowOff>
    </xdr:from>
    <xdr:to>
      <xdr:col>11</xdr:col>
      <xdr:colOff>771524</xdr:colOff>
      <xdr:row>3</xdr:row>
      <xdr:rowOff>123824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38100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1</xdr:col>
      <xdr:colOff>276225</xdr:colOff>
      <xdr:row>3</xdr:row>
      <xdr:rowOff>151856</xdr:rowOff>
    </xdr:to>
    <xdr:pic>
      <xdr:nvPicPr>
        <xdr:cNvPr id="2" name="Picture 1" descr="logo nue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914400" cy="647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41</xdr:row>
      <xdr:rowOff>19050</xdr:rowOff>
    </xdr:from>
    <xdr:to>
      <xdr:col>3</xdr:col>
      <xdr:colOff>352426</xdr:colOff>
      <xdr:row>45</xdr:row>
      <xdr:rowOff>19050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76200" y="56959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ARMANDO LOPEZ FLORES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133350</xdr:colOff>
      <xdr:row>44</xdr:row>
      <xdr:rowOff>104775</xdr:rowOff>
    </xdr:from>
    <xdr:ext cx="3047999" cy="587597"/>
    <xdr:sp macro="" textlink="">
      <xdr:nvSpPr>
        <xdr:cNvPr id="5" name="4 CuadroTexto"/>
        <xdr:cNvSpPr txBox="1"/>
      </xdr:nvSpPr>
      <xdr:spPr>
        <a:xfrm>
          <a:off x="3181350" y="61817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C.P.A. JUAN CARLOS VILLANUEVA GONZALEZ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676275</xdr:colOff>
      <xdr:row>40</xdr:row>
      <xdr:rowOff>104775</xdr:rowOff>
    </xdr:from>
    <xdr:ext cx="2423741" cy="463781"/>
    <xdr:sp macro="" textlink="">
      <xdr:nvSpPr>
        <xdr:cNvPr id="6" name="5 CuadroTexto"/>
        <xdr:cNvSpPr txBox="1"/>
      </xdr:nvSpPr>
      <xdr:spPr>
        <a:xfrm>
          <a:off x="6772275" y="56483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JORGE EDUARDO MORRIS DELGADO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11</xdr:col>
      <xdr:colOff>85725</xdr:colOff>
      <xdr:row>0</xdr:row>
      <xdr:rowOff>47625</xdr:rowOff>
    </xdr:from>
    <xdr:to>
      <xdr:col>11</xdr:col>
      <xdr:colOff>771524</xdr:colOff>
      <xdr:row>3</xdr:row>
      <xdr:rowOff>133349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47625"/>
          <a:ext cx="68579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L34"/>
  <sheetViews>
    <sheetView tabSelected="1" topLeftCell="A19" workbookViewId="0">
      <selection activeCell="I39" sqref="I39"/>
    </sheetView>
  </sheetViews>
  <sheetFormatPr baseColWidth="10" defaultRowHeight="10.5"/>
  <cols>
    <col min="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2595.64</v>
      </c>
    </row>
    <row r="8" spans="1:12">
      <c r="A8" s="1" t="s">
        <v>3</v>
      </c>
      <c r="L8" s="25">
        <f>+C10</f>
        <v>0</v>
      </c>
    </row>
    <row r="9" spans="1:12">
      <c r="A9" s="3" t="s">
        <v>8</v>
      </c>
      <c r="B9" s="3" t="s">
        <v>28</v>
      </c>
      <c r="C9" s="3" t="s">
        <v>9</v>
      </c>
    </row>
    <row r="10" spans="1:12">
      <c r="A10" s="44"/>
      <c r="B10" s="3"/>
      <c r="C10" s="15"/>
    </row>
    <row r="12" spans="1:12">
      <c r="A12" s="1" t="s">
        <v>4</v>
      </c>
      <c r="L12" s="16">
        <f>+B17+D17+F17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E13" s="3" t="s">
        <v>8</v>
      </c>
      <c r="F13" s="3" t="s">
        <v>9</v>
      </c>
    </row>
    <row r="14" spans="1:12">
      <c r="A14" s="7"/>
      <c r="B14" s="6"/>
      <c r="C14" s="33"/>
      <c r="D14" s="34"/>
      <c r="E14" s="33"/>
      <c r="F14" s="15"/>
    </row>
    <row r="15" spans="1:12">
      <c r="A15" s="7"/>
      <c r="B15" s="6"/>
      <c r="C15" s="33"/>
      <c r="D15" s="34"/>
      <c r="E15" s="33"/>
      <c r="F15" s="15"/>
    </row>
    <row r="16" spans="1:12">
      <c r="A16" s="7"/>
      <c r="B16" s="6"/>
      <c r="C16" s="33"/>
      <c r="D16" s="6"/>
      <c r="E16" s="33"/>
      <c r="F16" s="15"/>
    </row>
    <row r="17" spans="1:12">
      <c r="A17" s="4"/>
      <c r="B17" s="5">
        <f>SUM(B14:B16)</f>
        <v>0</v>
      </c>
      <c r="C17" s="4"/>
      <c r="D17" s="5">
        <f>SUM(D14:D16)</f>
        <v>0</v>
      </c>
      <c r="F17" s="39">
        <f>SUM(F14:F16)</f>
        <v>0</v>
      </c>
    </row>
    <row r="20" spans="1:12">
      <c r="A20" s="1" t="s">
        <v>5</v>
      </c>
      <c r="L20" s="15">
        <v>0</v>
      </c>
    </row>
    <row r="24" spans="1:12">
      <c r="A24" s="1" t="s">
        <v>6</v>
      </c>
      <c r="L24" s="16">
        <f>+B29+D29</f>
        <v>211.28</v>
      </c>
    </row>
    <row r="25" spans="1:12">
      <c r="A25" s="3" t="s">
        <v>8</v>
      </c>
      <c r="B25" s="3" t="s">
        <v>9</v>
      </c>
      <c r="C25" s="3" t="s">
        <v>8</v>
      </c>
      <c r="D25" s="3" t="s">
        <v>9</v>
      </c>
    </row>
    <row r="26" spans="1:12">
      <c r="A26" s="8">
        <v>41453</v>
      </c>
      <c r="B26" s="12">
        <v>211.28</v>
      </c>
      <c r="C26" s="46"/>
      <c r="D26" s="9"/>
    </row>
    <row r="27" spans="1:12">
      <c r="A27" s="46"/>
      <c r="B27" s="43"/>
      <c r="C27" s="8"/>
      <c r="D27" s="9"/>
    </row>
    <row r="28" spans="1:12">
      <c r="A28" s="46"/>
      <c r="B28" s="12"/>
      <c r="C28" s="10"/>
      <c r="D28" s="10"/>
    </row>
    <row r="29" spans="1:12">
      <c r="A29" s="10"/>
      <c r="B29" s="11">
        <f>SUM(B26:B28)</f>
        <v>211.28</v>
      </c>
      <c r="C29" s="10"/>
      <c r="D29" s="11">
        <f>SUM(D26:D28)</f>
        <v>0</v>
      </c>
    </row>
    <row r="32" spans="1:12">
      <c r="A32" s="2" t="s">
        <v>7</v>
      </c>
      <c r="L32" s="17">
        <f>+L6+L8+L12-L20-L24</f>
        <v>2384.3599999999997</v>
      </c>
    </row>
    <row r="34" spans="1:1">
      <c r="A34" s="1" t="s">
        <v>27</v>
      </c>
    </row>
  </sheetData>
  <mergeCells count="4">
    <mergeCell ref="A1:L1"/>
    <mergeCell ref="A2:L2"/>
    <mergeCell ref="A3:L3"/>
    <mergeCell ref="A4:L4"/>
  </mergeCells>
  <pageMargins left="0.63" right="0.37" top="0.43" bottom="0.56999999999999995" header="0.17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L49"/>
  <sheetViews>
    <sheetView workbookViewId="0">
      <selection activeCell="F46" sqref="F4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467861.57</v>
      </c>
    </row>
    <row r="8" spans="1:12">
      <c r="A8" s="1" t="s">
        <v>3</v>
      </c>
      <c r="L8" s="15">
        <v>0</v>
      </c>
    </row>
    <row r="11" spans="1:12">
      <c r="A11" s="1" t="s">
        <v>4</v>
      </c>
      <c r="L11" s="16">
        <f>+B25+D25+F25+H25</f>
        <v>0</v>
      </c>
    </row>
    <row r="12" spans="1:12">
      <c r="A12" s="3" t="s">
        <v>8</v>
      </c>
      <c r="B12" s="3" t="s">
        <v>9</v>
      </c>
      <c r="C12" s="3" t="s">
        <v>8</v>
      </c>
      <c r="D12" s="3" t="s">
        <v>9</v>
      </c>
      <c r="E12" s="3" t="s">
        <v>8</v>
      </c>
      <c r="F12" s="3" t="s">
        <v>9</v>
      </c>
      <c r="G12" s="3" t="s">
        <v>8</v>
      </c>
      <c r="H12" s="3" t="s">
        <v>9</v>
      </c>
      <c r="L12" s="2"/>
    </row>
    <row r="13" spans="1:12">
      <c r="A13" s="7"/>
      <c r="B13" s="12"/>
      <c r="C13" s="44"/>
      <c r="D13" s="15"/>
      <c r="E13" s="19"/>
      <c r="F13" s="12"/>
      <c r="G13" s="38"/>
      <c r="H13" s="15"/>
    </row>
    <row r="14" spans="1:12">
      <c r="A14" s="7"/>
      <c r="B14" s="12"/>
      <c r="C14" s="19"/>
      <c r="D14" s="45"/>
      <c r="E14" s="19"/>
      <c r="F14" s="12"/>
      <c r="G14" s="38"/>
      <c r="H14" s="15"/>
    </row>
    <row r="15" spans="1:12">
      <c r="A15" s="7"/>
      <c r="B15" s="12"/>
      <c r="C15" s="19"/>
      <c r="D15" s="45"/>
      <c r="E15" s="19"/>
      <c r="F15" s="12"/>
      <c r="G15" s="38"/>
      <c r="H15" s="15"/>
    </row>
    <row r="16" spans="1:12">
      <c r="A16" s="7"/>
      <c r="B16" s="12"/>
      <c r="C16" s="44"/>
      <c r="D16" s="15"/>
      <c r="E16" s="19"/>
      <c r="F16" s="35"/>
      <c r="G16" s="38"/>
      <c r="H16" s="15"/>
    </row>
    <row r="17" spans="1:12">
      <c r="A17" s="7"/>
      <c r="B17" s="12"/>
      <c r="C17" s="44"/>
      <c r="D17" s="15"/>
      <c r="E17" s="19"/>
      <c r="F17" s="15"/>
      <c r="G17" s="38"/>
      <c r="H17" s="15"/>
    </row>
    <row r="18" spans="1:12">
      <c r="A18" s="7"/>
      <c r="B18" s="12"/>
      <c r="C18" s="44"/>
      <c r="D18" s="15"/>
      <c r="E18" s="19"/>
      <c r="F18" s="15"/>
      <c r="G18" s="38"/>
      <c r="H18" s="15"/>
    </row>
    <row r="19" spans="1:12">
      <c r="A19" s="19"/>
      <c r="B19" s="12"/>
      <c r="C19" s="44"/>
      <c r="D19" s="15"/>
      <c r="E19" s="19"/>
      <c r="F19" s="45"/>
    </row>
    <row r="20" spans="1:12">
      <c r="A20" s="19"/>
      <c r="B20" s="12"/>
      <c r="C20" s="44"/>
      <c r="D20" s="15"/>
      <c r="E20" s="19"/>
      <c r="F20" s="35"/>
    </row>
    <row r="21" spans="1:12">
      <c r="A21" s="19"/>
      <c r="B21" s="12"/>
      <c r="C21" s="44"/>
      <c r="D21" s="15"/>
      <c r="E21" s="44"/>
      <c r="F21" s="15"/>
    </row>
    <row r="22" spans="1:12">
      <c r="A22" s="19"/>
      <c r="B22" s="45"/>
      <c r="E22" s="44"/>
      <c r="F22" s="15"/>
    </row>
    <row r="23" spans="1:12">
      <c r="A23" s="44"/>
      <c r="B23" s="15"/>
      <c r="C23" s="44"/>
      <c r="D23" s="15"/>
    </row>
    <row r="24" spans="1:12">
      <c r="A24" s="7"/>
      <c r="B24" s="6"/>
      <c r="C24" s="7"/>
      <c r="D24" s="6"/>
    </row>
    <row r="25" spans="1:12">
      <c r="A25" s="4"/>
      <c r="B25" s="20">
        <f>SUM(B13:B23)</f>
        <v>0</v>
      </c>
      <c r="C25" s="4"/>
      <c r="D25" s="20">
        <f>SUM(D13:D23)</f>
        <v>0</v>
      </c>
      <c r="F25" s="20">
        <f>SUM(F13:F22)</f>
        <v>0</v>
      </c>
      <c r="H25" s="20">
        <f>SUM(H13:H23)</f>
        <v>0</v>
      </c>
    </row>
    <row r="28" spans="1:12">
      <c r="A28" s="1" t="s">
        <v>5</v>
      </c>
      <c r="L28" s="15">
        <v>0</v>
      </c>
    </row>
    <row r="31" spans="1:12">
      <c r="A31" s="1" t="s">
        <v>6</v>
      </c>
      <c r="L31" s="16">
        <f>+B45+D45</f>
        <v>48793.72</v>
      </c>
    </row>
    <row r="32" spans="1:12">
      <c r="A32" s="3" t="s">
        <v>8</v>
      </c>
      <c r="B32" s="3" t="s">
        <v>9</v>
      </c>
      <c r="C32" s="3" t="s">
        <v>8</v>
      </c>
      <c r="D32" s="51" t="s">
        <v>9</v>
      </c>
    </row>
    <row r="33" spans="1:12">
      <c r="A33" s="8">
        <v>41107</v>
      </c>
      <c r="B33" s="6">
        <v>2162.9499999999998</v>
      </c>
      <c r="C33" s="7">
        <v>41304</v>
      </c>
      <c r="D33" s="52">
        <v>8464.09</v>
      </c>
    </row>
    <row r="34" spans="1:12">
      <c r="A34" s="8">
        <v>41113</v>
      </c>
      <c r="B34" s="6">
        <v>1200</v>
      </c>
      <c r="C34" s="7">
        <v>41305</v>
      </c>
      <c r="D34" s="52">
        <v>606.57000000000005</v>
      </c>
    </row>
    <row r="35" spans="1:12">
      <c r="A35" s="7">
        <v>41115</v>
      </c>
      <c r="B35" s="6">
        <v>2863</v>
      </c>
      <c r="C35" s="7">
        <v>41358</v>
      </c>
      <c r="D35" s="52">
        <v>87.5</v>
      </c>
    </row>
    <row r="36" spans="1:12">
      <c r="A36" s="7">
        <v>41153</v>
      </c>
      <c r="B36" s="6">
        <v>244.6</v>
      </c>
      <c r="C36" s="7">
        <v>41380</v>
      </c>
      <c r="D36" s="52">
        <v>92.5</v>
      </c>
    </row>
    <row r="37" spans="1:12">
      <c r="A37" s="7">
        <v>41157</v>
      </c>
      <c r="B37" s="6">
        <v>92.57</v>
      </c>
      <c r="C37" s="7">
        <v>41390</v>
      </c>
      <c r="D37" s="52">
        <v>712</v>
      </c>
    </row>
    <row r="38" spans="1:12">
      <c r="A38" s="7">
        <v>41157</v>
      </c>
      <c r="B38" s="6">
        <v>97.57</v>
      </c>
      <c r="C38" s="33">
        <v>42150</v>
      </c>
      <c r="D38" s="54">
        <v>100.79</v>
      </c>
    </row>
    <row r="39" spans="1:12">
      <c r="A39" s="7">
        <v>41164</v>
      </c>
      <c r="B39" s="6">
        <v>222.42</v>
      </c>
      <c r="C39" s="7">
        <v>42284</v>
      </c>
      <c r="D39" s="53">
        <v>98.14</v>
      </c>
    </row>
    <row r="40" spans="1:12">
      <c r="A40" s="7">
        <v>41234</v>
      </c>
      <c r="B40" s="6">
        <v>912.49</v>
      </c>
      <c r="C40" s="7">
        <v>42366</v>
      </c>
      <c r="D40" s="52">
        <v>210</v>
      </c>
    </row>
    <row r="41" spans="1:12">
      <c r="A41" s="7">
        <v>41236</v>
      </c>
      <c r="B41" s="6">
        <v>298.14999999999998</v>
      </c>
      <c r="C41" s="7">
        <v>42398</v>
      </c>
      <c r="D41" s="52">
        <v>30328.38</v>
      </c>
    </row>
    <row r="42" spans="1:12">
      <c r="A42" s="7"/>
      <c r="B42" s="6"/>
      <c r="C42" s="4"/>
      <c r="D42" s="5"/>
    </row>
    <row r="43" spans="1:12">
      <c r="A43" s="7"/>
      <c r="B43" s="6"/>
      <c r="C43" s="4"/>
      <c r="D43" s="5"/>
    </row>
    <row r="44" spans="1:12">
      <c r="A44" s="7"/>
      <c r="B44" s="6"/>
      <c r="C44" s="4"/>
      <c r="D44" s="5"/>
    </row>
    <row r="45" spans="1:12">
      <c r="A45" s="10"/>
      <c r="B45" s="11">
        <f>SUM(B33:B43)</f>
        <v>8093.7499999999991</v>
      </c>
      <c r="C45" s="10"/>
      <c r="D45" s="11">
        <f>SUM(D33:D43)</f>
        <v>40699.97</v>
      </c>
    </row>
    <row r="47" spans="1:12">
      <c r="A47" s="2" t="s">
        <v>7</v>
      </c>
      <c r="L47" s="17">
        <f>+L6+L8+L11-L28-L31</f>
        <v>419067.85</v>
      </c>
    </row>
    <row r="48" spans="1:12">
      <c r="L48" s="17"/>
    </row>
    <row r="49" spans="1:12">
      <c r="A49" s="1" t="s">
        <v>27</v>
      </c>
      <c r="L49" s="39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L44"/>
  <sheetViews>
    <sheetView workbookViewId="0">
      <selection activeCell="D43" sqref="D43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171687.5</v>
      </c>
    </row>
    <row r="8" spans="1:12">
      <c r="A8" s="1" t="s">
        <v>3</v>
      </c>
      <c r="L8" s="25">
        <f>+C16+F16</f>
        <v>0</v>
      </c>
    </row>
    <row r="9" spans="1:12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</row>
    <row r="10" spans="1:12">
      <c r="A10" s="44"/>
      <c r="B10" s="3"/>
      <c r="C10" s="15"/>
      <c r="D10" s="44"/>
      <c r="E10" s="3"/>
      <c r="F10" s="15"/>
    </row>
    <row r="11" spans="1:12">
      <c r="A11" s="44"/>
      <c r="B11" s="3"/>
      <c r="C11" s="15"/>
      <c r="D11" s="44"/>
      <c r="E11" s="3"/>
      <c r="F11" s="15"/>
    </row>
    <row r="12" spans="1:12">
      <c r="A12" s="44"/>
      <c r="B12" s="3"/>
      <c r="C12" s="15"/>
      <c r="D12" s="44"/>
      <c r="E12" s="3"/>
      <c r="F12" s="15"/>
    </row>
    <row r="13" spans="1:12">
      <c r="A13" s="44"/>
      <c r="B13" s="3"/>
      <c r="C13" s="15"/>
      <c r="D13" s="44"/>
      <c r="E13" s="3"/>
      <c r="F13" s="15"/>
    </row>
    <row r="14" spans="1:12">
      <c r="A14" s="44"/>
      <c r="B14" s="3"/>
      <c r="C14" s="15"/>
      <c r="D14" s="44"/>
      <c r="E14" s="3"/>
      <c r="F14" s="15"/>
    </row>
    <row r="15" spans="1:12">
      <c r="A15" s="44"/>
      <c r="B15" s="3"/>
      <c r="C15" s="15"/>
      <c r="D15" s="44"/>
      <c r="E15" s="3"/>
      <c r="F15" s="15"/>
    </row>
    <row r="16" spans="1:12">
      <c r="C16" s="17">
        <f>SUM(C10:C15)</f>
        <v>0</v>
      </c>
      <c r="D16" s="44"/>
      <c r="E16" s="3"/>
      <c r="F16" s="17">
        <f>SUM(F10:F15)</f>
        <v>0</v>
      </c>
    </row>
    <row r="17" spans="1:12">
      <c r="A17" s="1" t="s">
        <v>4</v>
      </c>
      <c r="F17" s="17"/>
    </row>
    <row r="18" spans="1:12">
      <c r="A18" s="3" t="s">
        <v>8</v>
      </c>
      <c r="B18" s="3" t="s">
        <v>9</v>
      </c>
      <c r="C18" s="3" t="s">
        <v>8</v>
      </c>
      <c r="D18" s="3" t="s">
        <v>9</v>
      </c>
      <c r="L18" s="16">
        <f>+B21+D21+F21</f>
        <v>0</v>
      </c>
    </row>
    <row r="19" spans="1:12">
      <c r="A19" s="7"/>
      <c r="B19" s="6"/>
      <c r="C19" s="19"/>
      <c r="D19" s="3"/>
      <c r="L19" s="2"/>
    </row>
    <row r="20" spans="1:12">
      <c r="A20" s="7"/>
      <c r="B20" s="6"/>
      <c r="C20" s="7"/>
      <c r="D20" s="12"/>
      <c r="E20" s="9"/>
      <c r="F20" s="9"/>
    </row>
    <row r="21" spans="1:12">
      <c r="A21" s="4"/>
      <c r="B21" s="20">
        <f>SUM(B19:B20)</f>
        <v>0</v>
      </c>
      <c r="C21" s="4"/>
      <c r="D21" s="20">
        <f>SUM(D20:D20)</f>
        <v>0</v>
      </c>
      <c r="F21" s="20">
        <f>SUM(F20:F20)</f>
        <v>0</v>
      </c>
    </row>
    <row r="23" spans="1:12">
      <c r="A23" s="1" t="s">
        <v>5</v>
      </c>
    </row>
    <row r="24" spans="1:12">
      <c r="L24" s="15">
        <v>0</v>
      </c>
    </row>
    <row r="26" spans="1:12">
      <c r="A26" s="1" t="s">
        <v>6</v>
      </c>
    </row>
    <row r="27" spans="1:12">
      <c r="A27" s="3" t="s">
        <v>8</v>
      </c>
      <c r="B27" s="3" t="s">
        <v>9</v>
      </c>
      <c r="C27" s="3" t="s">
        <v>8</v>
      </c>
      <c r="L27" s="16">
        <f>+B33+D34</f>
        <v>122691.43</v>
      </c>
    </row>
    <row r="28" spans="1:12">
      <c r="A28" s="8">
        <v>40978</v>
      </c>
      <c r="B28" s="21">
        <v>274.31</v>
      </c>
      <c r="C28" s="7"/>
      <c r="D28" s="3" t="s">
        <v>9</v>
      </c>
    </row>
    <row r="29" spans="1:12">
      <c r="A29" s="7">
        <v>42397</v>
      </c>
      <c r="B29" s="6">
        <v>22161.45</v>
      </c>
      <c r="C29" s="7"/>
      <c r="D29" s="6"/>
    </row>
    <row r="30" spans="1:12">
      <c r="A30" s="7">
        <v>42398</v>
      </c>
      <c r="B30" s="6">
        <v>100255.67</v>
      </c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SUM(B28:B31)</f>
        <v>122691.43</v>
      </c>
      <c r="C33" s="10"/>
      <c r="D33" s="5"/>
    </row>
    <row r="34" spans="1:12">
      <c r="D34" s="11">
        <f>SUM(D29:D32)</f>
        <v>0</v>
      </c>
    </row>
    <row r="36" spans="1:12">
      <c r="A36" s="2" t="s">
        <v>7</v>
      </c>
    </row>
    <row r="37" spans="1:12">
      <c r="A37" s="2"/>
      <c r="L37" s="17">
        <f>+L6+L8+L18-L24-L27</f>
        <v>48996.070000000007</v>
      </c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  <row r="43" spans="1:12">
      <c r="A43" s="2"/>
      <c r="L43" s="17"/>
    </row>
    <row r="44" spans="1:12">
      <c r="L44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L42"/>
  <sheetViews>
    <sheetView workbookViewId="0">
      <selection activeCell="L7" sqref="L7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63917.46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63917.46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L43"/>
  <sheetViews>
    <sheetView workbookViewId="0">
      <selection activeCell="L6" sqref="L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130415.74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130415.74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  <row r="43" spans="1:12">
      <c r="A43" s="2"/>
      <c r="L43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L42"/>
  <sheetViews>
    <sheetView workbookViewId="0">
      <selection activeCell="L7" sqref="L7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37318.36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37318.36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N48"/>
  <sheetViews>
    <sheetView workbookViewId="0">
      <selection activeCell="H31" sqref="H31"/>
    </sheetView>
  </sheetViews>
  <sheetFormatPr baseColWidth="10" defaultRowHeight="10.5"/>
  <cols>
    <col min="1" max="1" width="11.42578125" style="1"/>
    <col min="2" max="2" width="12.140625" style="1" customWidth="1"/>
    <col min="3" max="3" width="12" style="1" customWidth="1"/>
    <col min="4" max="4" width="12.28515625" style="1" bestFit="1" customWidth="1"/>
    <col min="5" max="5" width="11.42578125" style="1"/>
    <col min="6" max="6" width="12.140625" style="1" customWidth="1"/>
    <col min="7" max="7" width="11.42578125" style="1"/>
    <col min="8" max="8" width="12" style="1" customWidth="1"/>
    <col min="9" max="9" width="11.42578125" style="1"/>
    <col min="10" max="10" width="12.42578125" style="1" customWidth="1"/>
    <col min="11" max="11" width="11.42578125" style="1"/>
    <col min="12" max="12" width="13.5703125" style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59">
        <v>2319443.14</v>
      </c>
    </row>
    <row r="8" spans="1:12">
      <c r="A8" s="1" t="s">
        <v>3</v>
      </c>
      <c r="L8" s="25">
        <f>+C15+F15+I15</f>
        <v>459014.14</v>
      </c>
    </row>
    <row r="9" spans="1:12">
      <c r="A9" s="22" t="s">
        <v>8</v>
      </c>
      <c r="B9" s="23" t="s">
        <v>16</v>
      </c>
      <c r="C9" s="21" t="s">
        <v>9</v>
      </c>
      <c r="D9" s="22" t="s">
        <v>8</v>
      </c>
      <c r="E9" s="23" t="s">
        <v>16</v>
      </c>
      <c r="F9" s="21" t="s">
        <v>9</v>
      </c>
      <c r="G9" s="22" t="s">
        <v>8</v>
      </c>
      <c r="H9" s="23" t="s">
        <v>16</v>
      </c>
      <c r="I9" s="21" t="s">
        <v>9</v>
      </c>
    </row>
    <row r="10" spans="1:12">
      <c r="A10" s="33">
        <v>42397</v>
      </c>
      <c r="B10" s="40">
        <v>8221</v>
      </c>
      <c r="C10" s="47">
        <v>132893.01999999999</v>
      </c>
      <c r="D10" s="33"/>
      <c r="E10" s="42"/>
      <c r="F10" s="43"/>
      <c r="G10" s="41"/>
      <c r="H10" s="42"/>
      <c r="I10" s="43"/>
    </row>
    <row r="11" spans="1:12">
      <c r="A11" s="33">
        <v>42397</v>
      </c>
      <c r="B11" s="42">
        <v>8222</v>
      </c>
      <c r="C11" s="43">
        <v>125219.75</v>
      </c>
      <c r="D11" s="33"/>
      <c r="E11" s="42"/>
      <c r="F11" s="43"/>
      <c r="G11" s="41"/>
      <c r="H11" s="42"/>
      <c r="I11" s="43"/>
    </row>
    <row r="12" spans="1:12">
      <c r="A12" s="33">
        <v>42397</v>
      </c>
      <c r="B12" s="42">
        <v>8223</v>
      </c>
      <c r="C12" s="43">
        <v>178744.76</v>
      </c>
      <c r="D12" s="33"/>
      <c r="E12" s="40"/>
      <c r="F12" s="47"/>
      <c r="G12" s="41"/>
      <c r="H12" s="42"/>
      <c r="I12" s="43"/>
    </row>
    <row r="13" spans="1:12">
      <c r="A13" s="33">
        <v>42397</v>
      </c>
      <c r="B13" s="42">
        <v>8220</v>
      </c>
      <c r="C13" s="43">
        <v>18131.07</v>
      </c>
      <c r="D13" s="33"/>
      <c r="E13" s="40"/>
      <c r="F13" s="47"/>
      <c r="G13" s="41"/>
      <c r="H13" s="42"/>
      <c r="I13" s="43"/>
    </row>
    <row r="14" spans="1:12">
      <c r="A14" s="33">
        <v>42398</v>
      </c>
      <c r="B14" s="42">
        <v>8224</v>
      </c>
      <c r="C14" s="43">
        <v>4025.54</v>
      </c>
      <c r="D14" s="41"/>
      <c r="E14" s="42"/>
      <c r="F14" s="43"/>
      <c r="G14" s="41"/>
      <c r="H14" s="42"/>
      <c r="I14" s="43"/>
    </row>
    <row r="15" spans="1:12">
      <c r="A15" s="22"/>
      <c r="B15" s="23"/>
      <c r="C15" s="50">
        <f>SUM(C10:C14)</f>
        <v>459014.14</v>
      </c>
      <c r="F15" s="17">
        <f>SUM(F10:F14)</f>
        <v>0</v>
      </c>
      <c r="I15" s="39">
        <f>SUM(I10:I14)</f>
        <v>0</v>
      </c>
    </row>
    <row r="16" spans="1:12">
      <c r="A16" s="22"/>
      <c r="B16" s="23"/>
      <c r="C16" s="50"/>
      <c r="F16" s="17"/>
      <c r="I16" s="39"/>
    </row>
    <row r="17" spans="1:12">
      <c r="A17" s="1" t="s">
        <v>4</v>
      </c>
      <c r="L17" s="16">
        <f>+B20+D20+F20</f>
        <v>0</v>
      </c>
    </row>
    <row r="18" spans="1:12">
      <c r="A18" s="3" t="s">
        <v>8</v>
      </c>
      <c r="B18" s="3" t="s">
        <v>9</v>
      </c>
      <c r="C18" s="3" t="s">
        <v>8</v>
      </c>
      <c r="D18" s="3" t="s">
        <v>9</v>
      </c>
      <c r="L18" s="2"/>
    </row>
    <row r="19" spans="1:12">
      <c r="A19" s="7"/>
      <c r="B19" s="12"/>
      <c r="C19" s="19"/>
      <c r="D19" s="12"/>
      <c r="E19" s="9"/>
      <c r="F19" s="9"/>
    </row>
    <row r="20" spans="1:12">
      <c r="A20" s="4"/>
      <c r="B20" s="20">
        <f>SUM(B19:B19)</f>
        <v>0</v>
      </c>
      <c r="C20" s="4"/>
      <c r="D20" s="20">
        <f>SUM(D19:D19)</f>
        <v>0</v>
      </c>
      <c r="F20" s="20">
        <f>SUM(F19:F19)</f>
        <v>0</v>
      </c>
    </row>
    <row r="23" spans="1:12">
      <c r="A23" s="1" t="s">
        <v>5</v>
      </c>
      <c r="L23" s="15">
        <v>0</v>
      </c>
    </row>
    <row r="26" spans="1:12">
      <c r="A26" s="1" t="s">
        <v>6</v>
      </c>
      <c r="L26" s="16">
        <f>+B40+D40+F40+H40+J40</f>
        <v>763520.68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  <c r="I27" s="3" t="s">
        <v>8</v>
      </c>
      <c r="J27" s="3" t="s">
        <v>9</v>
      </c>
    </row>
    <row r="28" spans="1:12">
      <c r="A28" s="8">
        <v>41383</v>
      </c>
      <c r="B28" s="57">
        <v>185.11</v>
      </c>
      <c r="C28" s="55">
        <v>42397</v>
      </c>
      <c r="D28" s="43">
        <v>729.3</v>
      </c>
      <c r="E28" s="55">
        <v>42397</v>
      </c>
      <c r="F28" s="15">
        <v>58028.81</v>
      </c>
      <c r="G28" s="55">
        <v>42398</v>
      </c>
      <c r="H28" s="15">
        <v>6250.6</v>
      </c>
      <c r="I28" s="55">
        <v>42398</v>
      </c>
      <c r="J28" s="15">
        <v>968.05</v>
      </c>
    </row>
    <row r="29" spans="1:12">
      <c r="A29" s="8">
        <v>41383</v>
      </c>
      <c r="B29" s="57">
        <v>808.32</v>
      </c>
      <c r="C29" s="55">
        <v>42398</v>
      </c>
      <c r="D29" s="15">
        <v>1566.73</v>
      </c>
      <c r="E29" s="55">
        <v>42397</v>
      </c>
      <c r="F29" s="15">
        <v>2845.9</v>
      </c>
      <c r="G29" s="55">
        <v>42398</v>
      </c>
      <c r="H29" s="15">
        <v>49645.51</v>
      </c>
      <c r="I29" s="55">
        <v>42398</v>
      </c>
      <c r="J29" s="15">
        <v>3818.3</v>
      </c>
    </row>
    <row r="30" spans="1:12">
      <c r="A30" s="44">
        <v>42060</v>
      </c>
      <c r="B30" s="15">
        <v>71.33</v>
      </c>
      <c r="C30" s="55">
        <v>42399</v>
      </c>
      <c r="D30" s="15">
        <v>3368.07</v>
      </c>
      <c r="E30" s="55">
        <v>42397</v>
      </c>
      <c r="F30" s="15">
        <v>8626.74</v>
      </c>
      <c r="G30" s="55">
        <v>42398</v>
      </c>
      <c r="H30" s="15">
        <v>4025.54</v>
      </c>
      <c r="I30" s="55">
        <v>42398</v>
      </c>
      <c r="J30" s="15">
        <v>37898.980000000003</v>
      </c>
    </row>
    <row r="31" spans="1:12">
      <c r="A31" s="55">
        <v>42181</v>
      </c>
      <c r="B31" s="43">
        <v>29.72</v>
      </c>
      <c r="C31" s="55">
        <v>42400</v>
      </c>
      <c r="D31" s="15">
        <v>2059.34</v>
      </c>
      <c r="E31" s="55">
        <v>42397</v>
      </c>
      <c r="F31" s="43">
        <v>18740.77</v>
      </c>
      <c r="G31" s="55">
        <v>42398</v>
      </c>
      <c r="H31" s="15">
        <v>1720.3</v>
      </c>
      <c r="I31" s="55">
        <v>42398</v>
      </c>
      <c r="J31" s="15">
        <v>2969.47</v>
      </c>
    </row>
    <row r="32" spans="1:12">
      <c r="A32" s="44">
        <v>42389</v>
      </c>
      <c r="B32" s="15">
        <v>906.91</v>
      </c>
      <c r="C32" s="55">
        <v>42394</v>
      </c>
      <c r="D32" s="15">
        <v>1449.13</v>
      </c>
      <c r="E32" s="55">
        <v>42398</v>
      </c>
      <c r="F32" s="15">
        <v>27784.04</v>
      </c>
      <c r="G32" s="55">
        <v>42398</v>
      </c>
      <c r="H32" s="15">
        <v>7445</v>
      </c>
      <c r="I32" s="55">
        <v>42398</v>
      </c>
      <c r="J32" s="15">
        <v>767.04</v>
      </c>
    </row>
    <row r="33" spans="1:14">
      <c r="A33" s="44">
        <v>42390</v>
      </c>
      <c r="B33" s="15">
        <v>850.3</v>
      </c>
      <c r="C33" s="55">
        <v>42396</v>
      </c>
      <c r="D33" s="15">
        <v>4676.93</v>
      </c>
      <c r="E33" s="55">
        <v>42398</v>
      </c>
      <c r="F33" s="15">
        <v>477</v>
      </c>
      <c r="G33" s="55">
        <v>42398</v>
      </c>
      <c r="H33" s="15">
        <v>1915.21</v>
      </c>
      <c r="I33" s="55">
        <v>42398</v>
      </c>
      <c r="J33" s="15">
        <v>542.41999999999996</v>
      </c>
    </row>
    <row r="34" spans="1:14">
      <c r="A34" s="44">
        <v>42391</v>
      </c>
      <c r="B34" s="15">
        <v>1149.71</v>
      </c>
      <c r="C34" s="55">
        <v>42396</v>
      </c>
      <c r="D34" s="15">
        <v>5019.87</v>
      </c>
      <c r="E34" s="55">
        <v>42398</v>
      </c>
      <c r="F34" s="15">
        <v>484.02</v>
      </c>
      <c r="G34" s="55">
        <v>42398</v>
      </c>
      <c r="H34" s="15">
        <v>42703.03</v>
      </c>
      <c r="I34" s="55">
        <v>42398</v>
      </c>
      <c r="J34" s="15">
        <v>11422.62</v>
      </c>
    </row>
    <row r="35" spans="1:14">
      <c r="A35" s="44">
        <v>42392</v>
      </c>
      <c r="B35" s="15">
        <v>2541.9499999999998</v>
      </c>
      <c r="C35" s="55">
        <v>42397</v>
      </c>
      <c r="D35" s="15">
        <v>19944.669999999998</v>
      </c>
      <c r="E35" s="55">
        <v>42398</v>
      </c>
      <c r="F35" s="15">
        <v>31844.49</v>
      </c>
      <c r="G35" s="55">
        <v>42398</v>
      </c>
      <c r="H35" s="15">
        <v>48138.12</v>
      </c>
      <c r="I35" s="55">
        <v>42398</v>
      </c>
      <c r="J35" s="15">
        <v>1104.07</v>
      </c>
    </row>
    <row r="36" spans="1:14">
      <c r="A36" s="55">
        <v>42393</v>
      </c>
      <c r="B36" s="15">
        <v>2355.87</v>
      </c>
      <c r="C36" s="55">
        <v>42397</v>
      </c>
      <c r="D36" s="15">
        <v>24957.57</v>
      </c>
      <c r="E36" s="55">
        <v>42398</v>
      </c>
      <c r="F36" s="15">
        <v>2913.56</v>
      </c>
      <c r="G36" s="55">
        <v>42398</v>
      </c>
      <c r="H36" s="15">
        <v>47163.69</v>
      </c>
      <c r="I36" s="55">
        <v>42396</v>
      </c>
      <c r="J36" s="15">
        <v>2197.71</v>
      </c>
    </row>
    <row r="37" spans="1:14">
      <c r="A37" s="55">
        <v>42394</v>
      </c>
      <c r="B37" s="15">
        <v>1925.29</v>
      </c>
      <c r="C37" s="55">
        <v>42397</v>
      </c>
      <c r="D37" s="15">
        <v>50777.42</v>
      </c>
      <c r="E37" s="55">
        <v>42398</v>
      </c>
      <c r="F37" s="15">
        <v>456.41</v>
      </c>
      <c r="G37" s="55">
        <v>42398</v>
      </c>
      <c r="H37" s="15">
        <v>22933.55</v>
      </c>
      <c r="I37" s="55">
        <v>42400</v>
      </c>
      <c r="J37" s="15">
        <v>0.63</v>
      </c>
    </row>
    <row r="38" spans="1:14">
      <c r="A38" s="55">
        <v>42395</v>
      </c>
      <c r="B38" s="15">
        <v>941.71</v>
      </c>
      <c r="C38" s="55">
        <v>42397</v>
      </c>
      <c r="D38" s="15">
        <v>36891.83</v>
      </c>
      <c r="E38" s="55">
        <v>42398</v>
      </c>
      <c r="F38" s="15">
        <v>85473.1</v>
      </c>
      <c r="G38" s="55">
        <v>42398</v>
      </c>
      <c r="H38" s="15">
        <v>43115.41</v>
      </c>
      <c r="I38" s="55"/>
      <c r="J38" s="15"/>
    </row>
    <row r="39" spans="1:14">
      <c r="A39" s="55">
        <v>42396</v>
      </c>
      <c r="B39" s="43">
        <v>1109.3699999999999</v>
      </c>
      <c r="C39" s="55">
        <v>42397</v>
      </c>
      <c r="D39" s="15">
        <v>10243.6</v>
      </c>
      <c r="E39" s="55">
        <v>42398</v>
      </c>
      <c r="F39" s="15">
        <v>5591.55</v>
      </c>
      <c r="G39" s="55">
        <v>42398</v>
      </c>
      <c r="H39" s="15">
        <v>8948.99</v>
      </c>
      <c r="I39" s="55"/>
      <c r="J39" s="15"/>
      <c r="N39" s="15"/>
    </row>
    <row r="40" spans="1:14">
      <c r="A40" s="10"/>
      <c r="B40" s="49">
        <f>SUM(B28:B39)</f>
        <v>12875.589999999997</v>
      </c>
      <c r="C40" s="10"/>
      <c r="D40" s="49">
        <f>SUM(D28:D39)</f>
        <v>161684.46</v>
      </c>
      <c r="F40" s="49">
        <f>SUM(F28:F39)</f>
        <v>243266.39</v>
      </c>
      <c r="H40" s="49">
        <f>SUM(H28:H39)</f>
        <v>284004.95</v>
      </c>
      <c r="J40" s="17">
        <f>SUM(J28:J39)</f>
        <v>61689.29</v>
      </c>
    </row>
    <row r="43" spans="1:14">
      <c r="A43" s="2" t="s">
        <v>7</v>
      </c>
      <c r="L43" s="17">
        <f>+L6+L8+L17-L23-L26</f>
        <v>2014936.6</v>
      </c>
    </row>
    <row r="44" spans="1:14">
      <c r="A44" s="2"/>
      <c r="L44" s="17"/>
    </row>
    <row r="45" spans="1:14">
      <c r="A45" s="1" t="s">
        <v>27</v>
      </c>
      <c r="L45" s="17"/>
    </row>
    <row r="46" spans="1:14">
      <c r="A46" s="2"/>
      <c r="L46" s="17"/>
    </row>
    <row r="47" spans="1:14">
      <c r="A47" s="2"/>
      <c r="L47" s="17"/>
    </row>
    <row r="48" spans="1:14">
      <c r="A48" s="2"/>
      <c r="L48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O49"/>
  <sheetViews>
    <sheetView zoomScaleNormal="100" workbookViewId="0">
      <selection activeCell="F20" sqref="F20"/>
    </sheetView>
  </sheetViews>
  <sheetFormatPr baseColWidth="10" defaultRowHeight="10.5"/>
  <cols>
    <col min="1" max="1" width="11.42578125" style="1"/>
    <col min="2" max="2" width="12.28515625" style="1" bestFit="1" customWidth="1"/>
    <col min="3" max="3" width="11.42578125" style="1"/>
    <col min="4" max="4" width="12" style="1" customWidth="1"/>
    <col min="5" max="5" width="9" style="1" bestFit="1" customWidth="1"/>
    <col min="6" max="6" width="12.28515625" style="1" bestFit="1" customWidth="1"/>
    <col min="7" max="7" width="9" style="1" bestFit="1" customWidth="1"/>
    <col min="8" max="8" width="12.28515625" style="1" bestFit="1" customWidth="1"/>
    <col min="9" max="9" width="9" style="1" bestFit="1" customWidth="1"/>
    <col min="10" max="10" width="12.28515625" style="1" bestFit="1" customWidth="1"/>
    <col min="11" max="11" width="9" style="1" bestFit="1" customWidth="1"/>
    <col min="12" max="12" width="11.28515625" style="1" bestFit="1" customWidth="1"/>
    <col min="13" max="13" width="14.7109375" style="1" bestFit="1" customWidth="1"/>
    <col min="14" max="16384" width="11.42578125" style="1"/>
  </cols>
  <sheetData>
    <row r="1" spans="1:13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s="14" customFormat="1" ht="14.25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6" spans="1:13">
      <c r="A6" s="2" t="s">
        <v>2</v>
      </c>
      <c r="M6" s="13">
        <v>98938.47</v>
      </c>
    </row>
    <row r="8" spans="1:13">
      <c r="A8" s="1" t="s">
        <v>3</v>
      </c>
      <c r="M8" s="25">
        <f>+C13</f>
        <v>0</v>
      </c>
    </row>
    <row r="9" spans="1:13">
      <c r="A9" s="22" t="s">
        <v>8</v>
      </c>
      <c r="B9" s="23" t="s">
        <v>16</v>
      </c>
      <c r="C9" s="21" t="s">
        <v>9</v>
      </c>
    </row>
    <row r="10" spans="1:13">
      <c r="A10" s="7"/>
      <c r="B10" s="23"/>
      <c r="C10" s="57"/>
    </row>
    <row r="11" spans="1:13">
      <c r="A11" s="7"/>
      <c r="B11" s="23"/>
      <c r="C11" s="57"/>
    </row>
    <row r="12" spans="1:13">
      <c r="A12" s="7"/>
      <c r="B12" s="23"/>
      <c r="C12" s="21"/>
    </row>
    <row r="13" spans="1:13">
      <c r="A13" s="22"/>
      <c r="B13" s="23"/>
      <c r="C13" s="21">
        <f>SUM(C10:C12)</f>
        <v>0</v>
      </c>
    </row>
    <row r="14" spans="1:13">
      <c r="A14" s="1" t="s">
        <v>4</v>
      </c>
      <c r="M14" s="16">
        <f>+B18+D18+F18</f>
        <v>0</v>
      </c>
    </row>
    <row r="15" spans="1:13">
      <c r="A15" s="3" t="s">
        <v>8</v>
      </c>
      <c r="B15" s="3" t="s">
        <v>9</v>
      </c>
      <c r="C15" s="3" t="s">
        <v>8</v>
      </c>
      <c r="D15" s="3" t="s">
        <v>9</v>
      </c>
      <c r="M15" s="2"/>
    </row>
    <row r="16" spans="1:13">
      <c r="A16" s="7"/>
      <c r="B16" s="12"/>
      <c r="C16" s="19"/>
      <c r="D16" s="12"/>
      <c r="E16" s="9"/>
      <c r="F16" s="9"/>
    </row>
    <row r="17" spans="1:13">
      <c r="A17" s="7"/>
      <c r="B17" s="6"/>
      <c r="C17" s="7"/>
      <c r="D17" s="6"/>
    </row>
    <row r="18" spans="1:13">
      <c r="A18" s="4"/>
      <c r="B18" s="20">
        <f>SUM(B16:B17)</f>
        <v>0</v>
      </c>
      <c r="C18" s="4"/>
      <c r="D18" s="20">
        <f>SUM(D16:D16)</f>
        <v>0</v>
      </c>
      <c r="F18" s="20">
        <f>SUM(F16:F16)</f>
        <v>0</v>
      </c>
    </row>
    <row r="21" spans="1:13">
      <c r="A21" s="1" t="s">
        <v>5</v>
      </c>
      <c r="M21" s="15">
        <v>0</v>
      </c>
    </row>
    <row r="25" spans="1:13">
      <c r="A25" s="1" t="s">
        <v>6</v>
      </c>
      <c r="M25" s="16">
        <f>+B40+D40+F40+H40+J40+L40</f>
        <v>1114.9099999999999</v>
      </c>
    </row>
    <row r="26" spans="1:13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  <c r="I26" s="3"/>
      <c r="J26" s="3"/>
      <c r="K26" s="3"/>
      <c r="L26" s="3"/>
    </row>
    <row r="27" spans="1:13">
      <c r="A27" s="46">
        <v>40872</v>
      </c>
      <c r="B27" s="37">
        <v>552.13</v>
      </c>
      <c r="C27" s="33"/>
      <c r="D27" s="34"/>
      <c r="E27" s="33"/>
      <c r="F27" s="48"/>
      <c r="G27" s="33"/>
      <c r="H27" s="43"/>
      <c r="I27" s="33"/>
      <c r="J27" s="48"/>
      <c r="K27" s="33"/>
      <c r="L27" s="15"/>
    </row>
    <row r="28" spans="1:13">
      <c r="A28" s="33">
        <v>41281</v>
      </c>
      <c r="B28" s="34">
        <v>421.46</v>
      </c>
      <c r="C28" s="33"/>
      <c r="D28" s="34"/>
      <c r="E28" s="33"/>
      <c r="F28" s="48"/>
      <c r="G28" s="33"/>
      <c r="H28" s="43"/>
      <c r="I28" s="33"/>
      <c r="J28" s="48"/>
      <c r="K28" s="33"/>
      <c r="L28" s="15"/>
    </row>
    <row r="29" spans="1:13">
      <c r="A29" s="33">
        <v>41904</v>
      </c>
      <c r="B29" s="37">
        <v>141.32</v>
      </c>
      <c r="C29" s="33"/>
      <c r="D29" s="34"/>
      <c r="E29" s="33"/>
      <c r="F29" s="15"/>
      <c r="G29" s="33"/>
      <c r="H29" s="43"/>
      <c r="I29" s="33"/>
      <c r="J29" s="48"/>
      <c r="K29" s="33"/>
      <c r="L29" s="15"/>
    </row>
    <row r="30" spans="1:13">
      <c r="A30" s="33"/>
      <c r="B30" s="34"/>
      <c r="C30" s="33"/>
      <c r="D30" s="34"/>
      <c r="E30" s="33"/>
      <c r="F30" s="15"/>
      <c r="G30" s="33"/>
      <c r="H30" s="43"/>
      <c r="I30" s="33"/>
      <c r="J30" s="48"/>
      <c r="K30" s="33"/>
      <c r="L30" s="15"/>
    </row>
    <row r="31" spans="1:13">
      <c r="A31" s="33"/>
      <c r="B31" s="34"/>
      <c r="C31" s="33"/>
      <c r="D31" s="34"/>
      <c r="E31" s="33"/>
      <c r="F31" s="15"/>
      <c r="G31" s="33"/>
      <c r="H31" s="43"/>
      <c r="I31" s="33"/>
      <c r="J31" s="43"/>
      <c r="K31" s="33"/>
      <c r="L31" s="15"/>
    </row>
    <row r="32" spans="1:13">
      <c r="A32" s="33"/>
      <c r="B32" s="34"/>
      <c r="C32" s="33"/>
      <c r="D32" s="34"/>
      <c r="E32" s="33"/>
      <c r="F32" s="15"/>
      <c r="G32" s="33"/>
      <c r="H32" s="43"/>
      <c r="I32" s="33"/>
      <c r="J32" s="43"/>
      <c r="K32" s="33"/>
      <c r="L32" s="15"/>
    </row>
    <row r="33" spans="1:15">
      <c r="A33" s="33"/>
      <c r="B33" s="34"/>
      <c r="C33" s="33"/>
      <c r="D33" s="43"/>
      <c r="E33" s="33"/>
      <c r="F33" s="15"/>
      <c r="G33" s="33"/>
      <c r="H33" s="43"/>
      <c r="I33" s="33"/>
      <c r="J33" s="43"/>
      <c r="K33" s="33"/>
      <c r="L33" s="15"/>
    </row>
    <row r="34" spans="1:15">
      <c r="A34" s="33"/>
      <c r="B34" s="34"/>
      <c r="C34" s="33"/>
      <c r="D34" s="15"/>
      <c r="E34" s="33"/>
      <c r="F34" s="15"/>
      <c r="G34" s="33"/>
      <c r="H34" s="43"/>
      <c r="I34" s="33"/>
      <c r="J34" s="43"/>
      <c r="K34" s="33"/>
      <c r="L34" s="15"/>
    </row>
    <row r="35" spans="1:15">
      <c r="A35" s="33"/>
      <c r="B35" s="34"/>
      <c r="C35" s="33"/>
      <c r="D35" s="48"/>
      <c r="E35" s="33"/>
      <c r="F35" s="15"/>
      <c r="G35" s="33"/>
      <c r="H35" s="43"/>
      <c r="I35" s="33"/>
      <c r="J35" s="43"/>
      <c r="K35" s="33"/>
      <c r="L35" s="15"/>
    </row>
    <row r="36" spans="1:15">
      <c r="A36" s="33"/>
      <c r="B36" s="34"/>
      <c r="C36" s="33"/>
      <c r="D36" s="48"/>
      <c r="E36" s="33"/>
      <c r="F36" s="15"/>
      <c r="G36" s="33"/>
      <c r="H36" s="48"/>
      <c r="I36" s="33"/>
      <c r="J36" s="43"/>
      <c r="K36" s="33"/>
      <c r="L36" s="15"/>
    </row>
    <row r="37" spans="1:15">
      <c r="A37" s="33"/>
      <c r="B37" s="34"/>
      <c r="C37" s="33"/>
      <c r="D37" s="48"/>
      <c r="E37" s="33"/>
      <c r="F37" s="15"/>
      <c r="G37" s="33"/>
      <c r="H37" s="48"/>
      <c r="I37" s="33"/>
      <c r="J37" s="43"/>
      <c r="K37" s="33"/>
      <c r="L37" s="15"/>
    </row>
    <row r="38" spans="1:15">
      <c r="A38" s="33"/>
      <c r="B38" s="34"/>
      <c r="C38" s="33"/>
      <c r="D38" s="48"/>
      <c r="E38" s="33"/>
      <c r="F38" s="15"/>
      <c r="G38" s="33"/>
      <c r="H38" s="48"/>
      <c r="I38" s="33"/>
      <c r="J38" s="43"/>
      <c r="K38" s="33"/>
      <c r="L38" s="15"/>
    </row>
    <row r="39" spans="1:15">
      <c r="A39" s="33"/>
      <c r="C39" s="33"/>
      <c r="D39" s="34"/>
      <c r="E39" s="33"/>
      <c r="F39" s="43"/>
      <c r="G39" s="33"/>
      <c r="H39" s="48"/>
      <c r="I39" s="33"/>
      <c r="J39" s="43"/>
      <c r="K39" s="33"/>
      <c r="L39" s="15"/>
    </row>
    <row r="40" spans="1:15">
      <c r="A40" s="10"/>
      <c r="B40" s="49">
        <f>SUM(B27:B39)</f>
        <v>1114.9099999999999</v>
      </c>
      <c r="C40" s="10"/>
      <c r="D40" s="49">
        <f>SUM(D27:D38)</f>
        <v>0</v>
      </c>
      <c r="F40" s="49">
        <f>SUM(F27:F38)</f>
        <v>0</v>
      </c>
      <c r="H40" s="49">
        <f>SUM(H27:H36)</f>
        <v>0</v>
      </c>
      <c r="J40" s="49">
        <f>SUM(J27:J39)</f>
        <v>0</v>
      </c>
      <c r="K40" s="49"/>
      <c r="L40" s="58">
        <f>SUM(L27:L39)</f>
        <v>0</v>
      </c>
    </row>
    <row r="43" spans="1:15">
      <c r="A43" s="2" t="s">
        <v>7</v>
      </c>
      <c r="M43" s="17">
        <f>+M6+M8+M14-M21-M25</f>
        <v>97823.56</v>
      </c>
      <c r="O43" s="39"/>
    </row>
    <row r="44" spans="1:15">
      <c r="A44" s="2"/>
      <c r="M44" s="17"/>
    </row>
    <row r="45" spans="1:15">
      <c r="A45" s="1" t="s">
        <v>27</v>
      </c>
      <c r="M45" s="17"/>
    </row>
    <row r="46" spans="1:15">
      <c r="A46" s="2"/>
      <c r="M46" s="17"/>
    </row>
    <row r="47" spans="1:15">
      <c r="A47" s="2"/>
      <c r="M47" s="17"/>
    </row>
    <row r="48" spans="1:15">
      <c r="A48" s="2"/>
      <c r="M48" s="17"/>
    </row>
    <row r="49" spans="1:13">
      <c r="A49" s="2"/>
      <c r="M49" s="17"/>
    </row>
  </sheetData>
  <mergeCells count="4">
    <mergeCell ref="A1:M1"/>
    <mergeCell ref="A2:M2"/>
    <mergeCell ref="A3:M3"/>
    <mergeCell ref="A4:M4"/>
  </mergeCells>
  <pageMargins left="0.21" right="0.17" top="0.3" bottom="0.17" header="0.15748031496062992" footer="0.17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A1:L48"/>
  <sheetViews>
    <sheetView topLeftCell="A19" workbookViewId="0">
      <selection activeCell="H23" sqref="H23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32695.37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+B22+D22+F22+H22+J22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G14" s="3" t="s">
        <v>8</v>
      </c>
      <c r="H14" s="3" t="s">
        <v>9</v>
      </c>
      <c r="I14" s="3" t="s">
        <v>8</v>
      </c>
      <c r="J14" s="3" t="s">
        <v>9</v>
      </c>
      <c r="L14" s="2"/>
    </row>
    <row r="15" spans="1:12">
      <c r="A15" s="31"/>
      <c r="B15" s="15"/>
      <c r="C15" s="44"/>
      <c r="D15" s="15"/>
      <c r="E15" s="44"/>
      <c r="F15" s="15"/>
      <c r="G15" s="44"/>
      <c r="H15" s="15"/>
      <c r="I15" s="44"/>
      <c r="J15" s="15"/>
      <c r="L15" s="2"/>
    </row>
    <row r="16" spans="1:12">
      <c r="A16" s="31"/>
      <c r="B16" s="15"/>
      <c r="C16" s="44"/>
      <c r="D16" s="15"/>
      <c r="E16" s="44"/>
      <c r="F16" s="15"/>
      <c r="G16" s="44"/>
      <c r="H16" s="43"/>
      <c r="I16" s="44"/>
      <c r="J16" s="15"/>
      <c r="L16" s="2"/>
    </row>
    <row r="17" spans="1:12">
      <c r="A17" s="31"/>
      <c r="B17" s="15"/>
      <c r="C17" s="44"/>
      <c r="D17" s="15"/>
      <c r="E17" s="44"/>
      <c r="F17" s="15"/>
      <c r="G17" s="44"/>
      <c r="H17" s="15"/>
      <c r="I17" s="44"/>
      <c r="J17" s="15"/>
      <c r="L17" s="2"/>
    </row>
    <row r="18" spans="1:12">
      <c r="A18" s="31"/>
      <c r="B18" s="15"/>
      <c r="C18" s="44"/>
      <c r="D18" s="15"/>
      <c r="E18" s="44"/>
      <c r="F18" s="15"/>
      <c r="G18" s="44"/>
      <c r="H18" s="15"/>
      <c r="I18" s="44"/>
      <c r="J18" s="15"/>
      <c r="L18" s="2"/>
    </row>
    <row r="19" spans="1:12">
      <c r="A19" s="36"/>
      <c r="B19" s="15"/>
      <c r="C19" s="44"/>
      <c r="D19" s="15"/>
      <c r="E19" s="44"/>
      <c r="F19" s="15"/>
      <c r="G19" s="44"/>
      <c r="H19" s="15"/>
      <c r="I19" s="44"/>
      <c r="J19" s="15"/>
    </row>
    <row r="20" spans="1:12">
      <c r="A20" s="44"/>
      <c r="B20" s="15"/>
      <c r="C20" s="44"/>
      <c r="D20" s="15"/>
      <c r="E20" s="44"/>
      <c r="F20" s="15"/>
      <c r="G20" s="44"/>
      <c r="H20" s="15"/>
      <c r="I20" s="44"/>
      <c r="J20" s="15"/>
    </row>
    <row r="21" spans="1:12">
      <c r="A21" s="7"/>
      <c r="B21" s="6"/>
      <c r="C21" s="44"/>
      <c r="D21" s="15"/>
      <c r="E21" s="44"/>
      <c r="F21" s="15"/>
      <c r="G21" s="44"/>
      <c r="H21" s="15"/>
      <c r="I21" s="44"/>
      <c r="J21" s="15"/>
    </row>
    <row r="22" spans="1:12">
      <c r="A22" s="4"/>
      <c r="B22" s="20">
        <f>SUM(B15:B21)</f>
        <v>0</v>
      </c>
      <c r="C22" s="4"/>
      <c r="D22" s="20">
        <f>SUM(D15:D21)</f>
        <v>0</v>
      </c>
      <c r="F22" s="20">
        <f>SUM(F15:F21)</f>
        <v>0</v>
      </c>
      <c r="H22" s="20">
        <f>SUM(H15:H21)</f>
        <v>0</v>
      </c>
      <c r="J22" s="20">
        <f>SUM(J15:J21)</f>
        <v>0</v>
      </c>
    </row>
    <row r="24" spans="1:12">
      <c r="A24" s="1" t="s">
        <v>5</v>
      </c>
      <c r="L24" s="25">
        <f>+B26</f>
        <v>475.71</v>
      </c>
    </row>
    <row r="25" spans="1:12">
      <c r="A25" s="22" t="s">
        <v>8</v>
      </c>
      <c r="B25" s="21" t="s">
        <v>9</v>
      </c>
    </row>
    <row r="26" spans="1:12">
      <c r="A26" s="7">
        <v>41332</v>
      </c>
      <c r="B26" s="28">
        <v>475.71</v>
      </c>
    </row>
    <row r="27" spans="1:12">
      <c r="A27" s="7"/>
      <c r="B27" s="28"/>
    </row>
    <row r="29" spans="1:12">
      <c r="A29" s="1" t="s">
        <v>6</v>
      </c>
      <c r="L29" s="16">
        <f>+B39+D39+F39+H39</f>
        <v>18583.5</v>
      </c>
    </row>
    <row r="30" spans="1:12">
      <c r="A30" s="3" t="s">
        <v>8</v>
      </c>
      <c r="B30" s="3" t="s">
        <v>9</v>
      </c>
      <c r="C30" s="3" t="s">
        <v>8</v>
      </c>
      <c r="D30" s="3" t="s">
        <v>9</v>
      </c>
      <c r="E30" s="3" t="s">
        <v>8</v>
      </c>
      <c r="F30" s="3" t="s">
        <v>9</v>
      </c>
      <c r="G30" s="3" t="s">
        <v>8</v>
      </c>
      <c r="H30" s="3" t="s">
        <v>9</v>
      </c>
    </row>
    <row r="31" spans="1:12" ht="11.25">
      <c r="A31" s="31">
        <v>40896</v>
      </c>
      <c r="B31" s="30">
        <v>171.26</v>
      </c>
      <c r="C31" s="44">
        <v>42058</v>
      </c>
      <c r="D31" s="34">
        <v>300</v>
      </c>
      <c r="E31" s="44"/>
      <c r="F31" s="15"/>
      <c r="G31" s="18"/>
      <c r="H31" s="26"/>
    </row>
    <row r="32" spans="1:12" ht="11.25">
      <c r="A32" s="8">
        <v>40966</v>
      </c>
      <c r="B32" s="30">
        <v>1840.33</v>
      </c>
      <c r="C32" s="44">
        <v>42059</v>
      </c>
      <c r="D32" s="34">
        <v>979.47</v>
      </c>
      <c r="E32" s="44"/>
      <c r="F32" s="34"/>
      <c r="G32" s="18"/>
      <c r="H32" s="26"/>
    </row>
    <row r="33" spans="1:12" ht="11.25">
      <c r="A33" s="8">
        <v>40967</v>
      </c>
      <c r="B33" s="30">
        <v>2336.61</v>
      </c>
      <c r="C33" s="44">
        <v>42396</v>
      </c>
      <c r="D33" s="34">
        <v>1000.81</v>
      </c>
      <c r="E33" s="44"/>
      <c r="F33" s="34"/>
      <c r="G33" s="18"/>
      <c r="H33" s="26"/>
    </row>
    <row r="34" spans="1:12" ht="11.25">
      <c r="A34" s="7">
        <v>40968</v>
      </c>
      <c r="B34" s="30">
        <v>868.85</v>
      </c>
      <c r="C34" s="44">
        <v>42397</v>
      </c>
      <c r="D34" s="43">
        <v>1298.82</v>
      </c>
      <c r="E34" s="44"/>
      <c r="F34" s="34"/>
      <c r="G34" s="18"/>
      <c r="H34" s="26"/>
    </row>
    <row r="35" spans="1:12" ht="11.25">
      <c r="A35" s="7">
        <v>40981</v>
      </c>
      <c r="B35" s="30">
        <v>95.32</v>
      </c>
      <c r="C35" s="44">
        <v>42398</v>
      </c>
      <c r="D35" s="43">
        <v>4194.2700000000004</v>
      </c>
      <c r="E35" s="18"/>
      <c r="F35" s="26"/>
      <c r="G35" s="18"/>
      <c r="H35" s="27"/>
    </row>
    <row r="36" spans="1:12" ht="11.25">
      <c r="A36" s="7">
        <v>40982</v>
      </c>
      <c r="B36" s="30">
        <v>123</v>
      </c>
      <c r="C36" s="44">
        <v>42399</v>
      </c>
      <c r="D36" s="15">
        <v>2798.64</v>
      </c>
      <c r="E36" s="18"/>
      <c r="F36" s="26"/>
    </row>
    <row r="37" spans="1:12" ht="11.25">
      <c r="A37" s="7">
        <v>41200</v>
      </c>
      <c r="B37" s="30">
        <v>581.20000000000005</v>
      </c>
      <c r="C37" s="44">
        <v>42400</v>
      </c>
      <c r="D37" s="37">
        <v>1994.92</v>
      </c>
      <c r="E37" s="18"/>
      <c r="F37" s="26"/>
    </row>
    <row r="38" spans="1:12">
      <c r="A38" s="7"/>
      <c r="B38" s="6"/>
      <c r="C38" s="44"/>
      <c r="D38" s="56"/>
    </row>
    <row r="39" spans="1:12">
      <c r="A39" s="10"/>
      <c r="B39" s="49">
        <f>SUM(B31:B38)</f>
        <v>6016.57</v>
      </c>
      <c r="C39" s="10"/>
      <c r="D39" s="49">
        <f>SUM(D31:D38)</f>
        <v>12566.93</v>
      </c>
      <c r="F39" s="49">
        <f>SUM(F31:F38)</f>
        <v>0</v>
      </c>
      <c r="H39" s="49">
        <f>SUM(H31:H38)</f>
        <v>0</v>
      </c>
    </row>
    <row r="42" spans="1:12">
      <c r="A42" s="2" t="s">
        <v>7</v>
      </c>
      <c r="L42" s="17">
        <f>+L6+L8+L13-L24-L29</f>
        <v>13636.16</v>
      </c>
    </row>
    <row r="43" spans="1:12">
      <c r="A43" s="2"/>
      <c r="L43" s="17"/>
    </row>
    <row r="44" spans="1:12">
      <c r="A44" s="1" t="s">
        <v>27</v>
      </c>
      <c r="L44" s="17"/>
    </row>
    <row r="45" spans="1:12">
      <c r="A45" s="2"/>
      <c r="L45" s="17"/>
    </row>
    <row r="46" spans="1:12">
      <c r="A46" s="2"/>
      <c r="L46" s="17"/>
    </row>
    <row r="47" spans="1:12">
      <c r="A47" s="2"/>
      <c r="L47" s="17"/>
    </row>
    <row r="48" spans="1:12">
      <c r="A48" s="2"/>
      <c r="L48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:L45"/>
  <sheetViews>
    <sheetView workbookViewId="0">
      <selection activeCell="I23" sqref="I23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159147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159147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A1:L45"/>
  <sheetViews>
    <sheetView workbookViewId="0">
      <selection activeCell="D5" sqref="D5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27240.3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27240.3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</sheetPr>
  <dimension ref="A1:L46"/>
  <sheetViews>
    <sheetView workbookViewId="0">
      <selection activeCell="L7" sqref="L7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426.72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426.72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  <row r="46" spans="1:12">
      <c r="A46" s="2"/>
      <c r="L46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A4" sqref="A4:L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31"/>
      <c r="B16" s="29"/>
      <c r="C16" s="31"/>
      <c r="D16" s="30"/>
      <c r="E16" s="10"/>
      <c r="F16" s="10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+B31+D31+F31+H31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>
      <c r="A30" s="7"/>
      <c r="B30" s="6"/>
      <c r="C30" s="4"/>
      <c r="D30" s="5"/>
    </row>
    <row r="31" spans="1:12">
      <c r="A31" s="10"/>
      <c r="B31" s="11">
        <f>SUM(B28:B30)</f>
        <v>0</v>
      </c>
      <c r="C31" s="10"/>
      <c r="D31" s="11">
        <f>SUM(D28:D30)</f>
        <v>0</v>
      </c>
      <c r="F31" s="11">
        <f>SUM(F28:F30)</f>
        <v>0</v>
      </c>
      <c r="H31" s="11">
        <f>SUM(H28:H30)</f>
        <v>0</v>
      </c>
    </row>
    <row r="34" spans="1:12">
      <c r="A34" s="2" t="s">
        <v>7</v>
      </c>
      <c r="L34" s="17">
        <f>+L6+L8+L13-L21-L26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A4" sqref="A4:L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</sheetPr>
  <dimension ref="A1:L40"/>
  <sheetViews>
    <sheetView workbookViewId="0">
      <selection activeCell="L7" sqref="L7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4829.58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4829.58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</sheetPr>
  <dimension ref="A1:L41"/>
  <sheetViews>
    <sheetView workbookViewId="0">
      <selection activeCell="G15" sqref="G15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4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5278588.1500000004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+B32+D32+F32+H32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 ht="11.25">
      <c r="A30" s="7"/>
      <c r="B30" s="30"/>
      <c r="C30" s="31"/>
      <c r="D30" s="30"/>
      <c r="E30" s="33"/>
      <c r="F30" s="34"/>
      <c r="G30" s="18"/>
      <c r="H30" s="26"/>
    </row>
    <row r="31" spans="1:12">
      <c r="A31" s="7"/>
      <c r="B31" s="6"/>
      <c r="C31" s="4"/>
      <c r="D31" s="5"/>
    </row>
    <row r="32" spans="1:12">
      <c r="A32" s="10"/>
      <c r="B32" s="11">
        <f>SUM(B28:B31)</f>
        <v>0</v>
      </c>
      <c r="C32" s="10"/>
      <c r="D32" s="11">
        <f>SUM(D28:D31)</f>
        <v>0</v>
      </c>
      <c r="F32" s="11">
        <f>SUM(F28:F31)</f>
        <v>0</v>
      </c>
      <c r="H32" s="11">
        <f>SUM(H28:H31)</f>
        <v>0</v>
      </c>
    </row>
    <row r="35" spans="1:12">
      <c r="A35" s="2" t="s">
        <v>7</v>
      </c>
      <c r="L35" s="17">
        <f>+L6+L8+L13-L21-L26</f>
        <v>5278588.1500000004</v>
      </c>
    </row>
    <row r="36" spans="1:12">
      <c r="A36" s="2"/>
      <c r="L36" s="17"/>
    </row>
    <row r="37" spans="1:12">
      <c r="A37" s="1" t="s">
        <v>27</v>
      </c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activeCell="M33" sqref="M33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70C0"/>
  </sheetPr>
  <dimension ref="A1:L39"/>
  <sheetViews>
    <sheetView workbookViewId="0">
      <selection activeCell="L7" sqref="L7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33274.910000000003</v>
      </c>
    </row>
    <row r="8" spans="1:12">
      <c r="A8" s="1" t="s">
        <v>3</v>
      </c>
      <c r="L8" s="25">
        <f>+C12</f>
        <v>33191.07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>
        <v>41887</v>
      </c>
      <c r="B10" s="23">
        <v>8</v>
      </c>
      <c r="C10" s="21">
        <v>33191.07</v>
      </c>
    </row>
    <row r="11" spans="1:12">
      <c r="A11" s="7"/>
      <c r="B11" s="23"/>
      <c r="C11" s="21"/>
    </row>
    <row r="12" spans="1:12">
      <c r="A12" s="22"/>
      <c r="B12" s="23"/>
      <c r="C12" s="21">
        <f>SUM(C10:C10)</f>
        <v>33191.07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66465.98000000001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</sheetPr>
  <dimension ref="A1:L39"/>
  <sheetViews>
    <sheetView workbookViewId="0">
      <selection activeCell="K10" sqref="K10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4" customFormat="1" ht="14.25">
      <c r="A2" s="60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4" customFormat="1" ht="14.25">
      <c r="A3" s="60" t="str">
        <f>+'SERFIN 974'!A3:J3</f>
        <v>AL 31 DE ENERO DE 2016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14" customFormat="1" ht="14.25">
      <c r="A4" s="60">
        <f>+'SERFIN 974'!A4:L4</f>
        <v>14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2" t="s">
        <v>2</v>
      </c>
      <c r="L6" s="13">
        <v>376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376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SERFIN 974</vt:lpstr>
      <vt:lpstr>BANORTE 846</vt:lpstr>
      <vt:lpstr>BANORTE 1044</vt:lpstr>
      <vt:lpstr>BANORTE 1537</vt:lpstr>
      <vt:lpstr>BANORTE 8931</vt:lpstr>
      <vt:lpstr>BANORTE 9995</vt:lpstr>
      <vt:lpstr>BANREGIO 3810010</vt:lpstr>
      <vt:lpstr>BANREGIO 7280011</vt:lpstr>
      <vt:lpstr>SERFIN 655</vt:lpstr>
      <vt:lpstr>BNMX 887</vt:lpstr>
      <vt:lpstr>BANORTE 2583</vt:lpstr>
      <vt:lpstr>BANORTE 2501</vt:lpstr>
      <vt:lpstr>MONEX 580</vt:lpstr>
      <vt:lpstr>BANORTE 5044</vt:lpstr>
      <vt:lpstr>HSBC 321</vt:lpstr>
      <vt:lpstr>BANREGIO 0015</vt:lpstr>
      <vt:lpstr>BANREGIO 023</vt:lpstr>
      <vt:lpstr>BANORTE 9524</vt:lpstr>
      <vt:lpstr>BANORTE 5944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2016-06-23T21:29:29Z</cp:lastPrinted>
  <dcterms:created xsi:type="dcterms:W3CDTF">2013-08-19T15:25:09Z</dcterms:created>
  <dcterms:modified xsi:type="dcterms:W3CDTF">2016-06-23T21:31:19Z</dcterms:modified>
</cp:coreProperties>
</file>