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1 Estados e Información Contable\"/>
    </mc:Choice>
  </mc:AlternateContent>
  <xr:revisionPtr revIDLastSave="0" documentId="13_ncr:1_{7C13036E-43CA-4D82-B9B9-08F427E27D8F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01.1" sheetId="23" r:id="rId1"/>
  </sheets>
  <definedNames>
    <definedName name="ANEXO" localSheetId="0">#REF!</definedName>
    <definedName name="ANEXO">#REF!</definedName>
    <definedName name="_xlnm.Print_Area" localSheetId="0">'01.1'!$A$1:$O$153</definedName>
    <definedName name="_xlnm.Print_Titles" localSheetId="0">'01.1'!$1:$7</definedName>
    <definedName name="X" localSheetId="0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O28" i="23" l="1"/>
  <c r="O27" i="23"/>
  <c r="O26" i="23"/>
  <c r="O25" i="23"/>
  <c r="O24" i="23"/>
  <c r="O23" i="23"/>
  <c r="O22" i="23"/>
  <c r="O21" i="23"/>
  <c r="O43" i="23" l="1"/>
  <c r="O42" i="23" s="1"/>
  <c r="N42" i="23"/>
  <c r="O126" i="23" l="1"/>
  <c r="O125" i="23" s="1"/>
  <c r="N125" i="23"/>
  <c r="K60" i="23" l="1"/>
  <c r="O47" i="23" l="1"/>
  <c r="O46" i="23"/>
  <c r="O45" i="23"/>
  <c r="O41" i="23"/>
  <c r="O40" i="23" s="1"/>
  <c r="O134" i="23"/>
  <c r="O133" i="23" s="1"/>
  <c r="O132" i="23" s="1"/>
  <c r="D133" i="23"/>
  <c r="D132" i="23" s="1"/>
  <c r="E133" i="23"/>
  <c r="E132" i="23" s="1"/>
  <c r="F133" i="23"/>
  <c r="F132" i="23" s="1"/>
  <c r="G133" i="23"/>
  <c r="H133" i="23"/>
  <c r="I133" i="23"/>
  <c r="J133" i="23"/>
  <c r="K133" i="23"/>
  <c r="L133" i="23"/>
  <c r="M133" i="23"/>
  <c r="N133" i="23"/>
  <c r="C133" i="23"/>
  <c r="C132" i="23" s="1"/>
  <c r="F127" i="23"/>
  <c r="C127" i="23"/>
  <c r="C122" i="23"/>
  <c r="C113" i="23"/>
  <c r="N113" i="23"/>
  <c r="D113" i="23"/>
  <c r="E113" i="23"/>
  <c r="F113" i="23"/>
  <c r="G113" i="23"/>
  <c r="H113" i="23"/>
  <c r="I113" i="23"/>
  <c r="J113" i="23"/>
  <c r="K113" i="23"/>
  <c r="L113" i="23"/>
  <c r="M113" i="23"/>
  <c r="O130" i="23"/>
  <c r="O129" i="23"/>
  <c r="O128" i="23"/>
  <c r="D127" i="23"/>
  <c r="E127" i="23"/>
  <c r="G127" i="23"/>
  <c r="H127" i="23"/>
  <c r="I127" i="23"/>
  <c r="J127" i="23"/>
  <c r="K127" i="23"/>
  <c r="L127" i="23"/>
  <c r="M127" i="23"/>
  <c r="N127" i="23"/>
  <c r="O124" i="23"/>
  <c r="O123" i="23"/>
  <c r="J122" i="23"/>
  <c r="D122" i="23"/>
  <c r="E122" i="23"/>
  <c r="F122" i="23"/>
  <c r="G122" i="23"/>
  <c r="H122" i="23"/>
  <c r="I122" i="23"/>
  <c r="K122" i="23"/>
  <c r="L122" i="23"/>
  <c r="M122" i="23"/>
  <c r="N122" i="23"/>
  <c r="O121" i="23"/>
  <c r="O120" i="23"/>
  <c r="O119" i="23"/>
  <c r="O118" i="23"/>
  <c r="O117" i="23"/>
  <c r="O116" i="23"/>
  <c r="O115" i="23"/>
  <c r="O114" i="23"/>
  <c r="O110" i="23"/>
  <c r="O109" i="23" s="1"/>
  <c r="O108" i="23"/>
  <c r="O107" i="23" s="1"/>
  <c r="O106" i="23"/>
  <c r="O105" i="23" s="1"/>
  <c r="O104" i="23"/>
  <c r="O103" i="23" s="1"/>
  <c r="O100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N105" i="23"/>
  <c r="M105" i="23"/>
  <c r="L105" i="23"/>
  <c r="K105" i="23"/>
  <c r="J105" i="23"/>
  <c r="I105" i="23"/>
  <c r="H105" i="23"/>
  <c r="G105" i="23"/>
  <c r="F105" i="23"/>
  <c r="E105" i="23"/>
  <c r="D105" i="23"/>
  <c r="C105" i="23"/>
  <c r="D103" i="23"/>
  <c r="E103" i="23"/>
  <c r="F103" i="23"/>
  <c r="G103" i="23"/>
  <c r="H103" i="23"/>
  <c r="I103" i="23"/>
  <c r="J103" i="23"/>
  <c r="K103" i="23"/>
  <c r="L103" i="23"/>
  <c r="M103" i="23"/>
  <c r="N103" i="23"/>
  <c r="C103" i="23"/>
  <c r="O99" i="23"/>
  <c r="D98" i="23"/>
  <c r="D97" i="23" s="1"/>
  <c r="E98" i="23"/>
  <c r="E97" i="23" s="1"/>
  <c r="F98" i="23"/>
  <c r="F97" i="23" s="1"/>
  <c r="G98" i="23"/>
  <c r="G97" i="23" s="1"/>
  <c r="H98" i="23"/>
  <c r="H97" i="23" s="1"/>
  <c r="I98" i="23"/>
  <c r="I97" i="23" s="1"/>
  <c r="J98" i="23"/>
  <c r="J97" i="23" s="1"/>
  <c r="K98" i="23"/>
  <c r="K97" i="23" s="1"/>
  <c r="L98" i="23"/>
  <c r="L97" i="23" s="1"/>
  <c r="M98" i="23"/>
  <c r="M97" i="23" s="1"/>
  <c r="N98" i="23"/>
  <c r="N97" i="23" s="1"/>
  <c r="C98" i="23"/>
  <c r="C97" i="23" s="1"/>
  <c r="O95" i="23"/>
  <c r="O94" i="23" s="1"/>
  <c r="O93" i="23"/>
  <c r="O92" i="23"/>
  <c r="O91" i="23"/>
  <c r="O89" i="23"/>
  <c r="O88" i="23"/>
  <c r="O87" i="23"/>
  <c r="O86" i="23"/>
  <c r="O84" i="23"/>
  <c r="O83" i="23"/>
  <c r="D94" i="23"/>
  <c r="E94" i="23"/>
  <c r="F94" i="23"/>
  <c r="G94" i="23"/>
  <c r="H94" i="23"/>
  <c r="I94" i="23"/>
  <c r="J94" i="23"/>
  <c r="K94" i="23"/>
  <c r="L94" i="23"/>
  <c r="M94" i="23"/>
  <c r="N94" i="23"/>
  <c r="C94" i="23"/>
  <c r="D90" i="23"/>
  <c r="E90" i="23"/>
  <c r="F90" i="23"/>
  <c r="G90" i="23"/>
  <c r="H90" i="23"/>
  <c r="I90" i="23"/>
  <c r="J90" i="23"/>
  <c r="K90" i="23"/>
  <c r="L90" i="23"/>
  <c r="M90" i="23"/>
  <c r="N90" i="23"/>
  <c r="C90" i="23"/>
  <c r="D85" i="23"/>
  <c r="E85" i="23"/>
  <c r="F85" i="23"/>
  <c r="G85" i="23"/>
  <c r="H85" i="23"/>
  <c r="I85" i="23"/>
  <c r="J85" i="23"/>
  <c r="K85" i="23"/>
  <c r="L85" i="23"/>
  <c r="M85" i="23"/>
  <c r="N85" i="23"/>
  <c r="C85" i="23"/>
  <c r="D82" i="23"/>
  <c r="E82" i="23"/>
  <c r="E81" i="23" s="1"/>
  <c r="F82" i="23"/>
  <c r="G82" i="23"/>
  <c r="G81" i="23" s="1"/>
  <c r="H82" i="23"/>
  <c r="I82" i="23"/>
  <c r="J82" i="23"/>
  <c r="K82" i="23"/>
  <c r="K81" i="23" s="1"/>
  <c r="L82" i="23"/>
  <c r="M82" i="23"/>
  <c r="N82" i="23"/>
  <c r="C82" i="23"/>
  <c r="C81" i="23" s="1"/>
  <c r="K70" i="23"/>
  <c r="O79" i="23"/>
  <c r="O78" i="23"/>
  <c r="O77" i="23"/>
  <c r="O76" i="23"/>
  <c r="O75" i="23"/>
  <c r="O74" i="23"/>
  <c r="O73" i="23"/>
  <c r="O72" i="23"/>
  <c r="O71" i="23"/>
  <c r="D70" i="23"/>
  <c r="E70" i="23"/>
  <c r="F70" i="23"/>
  <c r="G70" i="23"/>
  <c r="H70" i="23"/>
  <c r="I70" i="23"/>
  <c r="J70" i="23"/>
  <c r="L70" i="23"/>
  <c r="M70" i="23"/>
  <c r="N70" i="23"/>
  <c r="C70" i="23"/>
  <c r="O69" i="23"/>
  <c r="O68" i="23"/>
  <c r="O67" i="23"/>
  <c r="O66" i="23"/>
  <c r="O65" i="23"/>
  <c r="O64" i="23"/>
  <c r="O63" i="23"/>
  <c r="O62" i="23"/>
  <c r="O61" i="23"/>
  <c r="O59" i="23"/>
  <c r="N60" i="23"/>
  <c r="C60" i="23"/>
  <c r="O58" i="23"/>
  <c r="O57" i="23"/>
  <c r="O56" i="23"/>
  <c r="O55" i="23"/>
  <c r="O54" i="23"/>
  <c r="N53" i="23"/>
  <c r="I53" i="23"/>
  <c r="J53" i="23"/>
  <c r="K53" i="23"/>
  <c r="L53" i="23"/>
  <c r="M53" i="23"/>
  <c r="C53" i="23"/>
  <c r="L60" i="23"/>
  <c r="M60" i="23"/>
  <c r="D60" i="23"/>
  <c r="E60" i="23"/>
  <c r="F60" i="23"/>
  <c r="G60" i="23"/>
  <c r="H60" i="23"/>
  <c r="I60" i="23"/>
  <c r="J60" i="23"/>
  <c r="C44" i="23"/>
  <c r="M81" i="23" l="1"/>
  <c r="O44" i="23"/>
  <c r="O39" i="23" s="1"/>
  <c r="I81" i="23"/>
  <c r="O122" i="23"/>
  <c r="E112" i="23"/>
  <c r="C52" i="23"/>
  <c r="C102" i="23"/>
  <c r="C112" i="23"/>
  <c r="I112" i="23"/>
  <c r="H112" i="23"/>
  <c r="O127" i="23"/>
  <c r="G112" i="23"/>
  <c r="N112" i="23"/>
  <c r="O113" i="23"/>
  <c r="M112" i="23"/>
  <c r="D112" i="23"/>
  <c r="L112" i="23"/>
  <c r="K112" i="23"/>
  <c r="J112" i="23"/>
  <c r="F112" i="23"/>
  <c r="K102" i="23"/>
  <c r="G102" i="23"/>
  <c r="L102" i="23"/>
  <c r="H102" i="23"/>
  <c r="D102" i="23"/>
  <c r="F102" i="23"/>
  <c r="J102" i="23"/>
  <c r="N102" i="23"/>
  <c r="M102" i="23"/>
  <c r="I102" i="23"/>
  <c r="E102" i="23"/>
  <c r="O102" i="23"/>
  <c r="L81" i="23"/>
  <c r="D81" i="23"/>
  <c r="H81" i="23"/>
  <c r="N81" i="23"/>
  <c r="J81" i="23"/>
  <c r="F81" i="23"/>
  <c r="O98" i="23"/>
  <c r="O97" i="23" s="1"/>
  <c r="O82" i="23"/>
  <c r="I52" i="23"/>
  <c r="O85" i="23"/>
  <c r="O90" i="23"/>
  <c r="O70" i="23"/>
  <c r="O53" i="23"/>
  <c r="L52" i="23"/>
  <c r="J52" i="23"/>
  <c r="K52" i="23"/>
  <c r="N52" i="23"/>
  <c r="M52" i="23"/>
  <c r="O60" i="23"/>
  <c r="D44" i="23"/>
  <c r="E44" i="23"/>
  <c r="F44" i="23"/>
  <c r="G44" i="23"/>
  <c r="H44" i="23"/>
  <c r="I44" i="23"/>
  <c r="J44" i="23"/>
  <c r="K44" i="23"/>
  <c r="L44" i="23"/>
  <c r="M44" i="23"/>
  <c r="N44" i="23"/>
  <c r="D40" i="23"/>
  <c r="E40" i="23"/>
  <c r="F40" i="23"/>
  <c r="G40" i="23"/>
  <c r="H40" i="23"/>
  <c r="I40" i="23"/>
  <c r="J40" i="23"/>
  <c r="K40" i="23"/>
  <c r="L40" i="23"/>
  <c r="M40" i="23"/>
  <c r="N40" i="23"/>
  <c r="C40" i="23"/>
  <c r="C39" i="23" s="1"/>
  <c r="O37" i="23"/>
  <c r="O36" i="23"/>
  <c r="O35" i="23"/>
  <c r="O34" i="23"/>
  <c r="D33" i="23"/>
  <c r="E33" i="23"/>
  <c r="F33" i="23"/>
  <c r="G33" i="23"/>
  <c r="H33" i="23"/>
  <c r="I33" i="23"/>
  <c r="J33" i="23"/>
  <c r="K33" i="23"/>
  <c r="L33" i="23"/>
  <c r="M33" i="23"/>
  <c r="N33" i="23"/>
  <c r="C33" i="23"/>
  <c r="D31" i="23"/>
  <c r="E31" i="23"/>
  <c r="F31" i="23"/>
  <c r="G31" i="23"/>
  <c r="H31" i="23"/>
  <c r="I31" i="23"/>
  <c r="J31" i="23"/>
  <c r="K31" i="23"/>
  <c r="L31" i="23"/>
  <c r="M31" i="23"/>
  <c r="N31" i="23"/>
  <c r="C31" i="23"/>
  <c r="C30" i="23" s="1"/>
  <c r="O32" i="23"/>
  <c r="D53" i="23"/>
  <c r="D52" i="23" s="1"/>
  <c r="E53" i="23"/>
  <c r="E52" i="23" s="1"/>
  <c r="F53" i="23"/>
  <c r="F52" i="23" s="1"/>
  <c r="G53" i="23"/>
  <c r="G52" i="23" s="1"/>
  <c r="H53" i="23"/>
  <c r="H52" i="23" s="1"/>
  <c r="N20" i="23"/>
  <c r="M20" i="23"/>
  <c r="L20" i="23"/>
  <c r="K20" i="23"/>
  <c r="J20" i="23"/>
  <c r="I20" i="23"/>
  <c r="H20" i="23"/>
  <c r="G20" i="23"/>
  <c r="F20" i="23"/>
  <c r="E20" i="23"/>
  <c r="D20" i="23"/>
  <c r="C20" i="23"/>
  <c r="O19" i="23"/>
  <c r="O18" i="23" s="1"/>
  <c r="O17" i="23"/>
  <c r="O16" i="23"/>
  <c r="O15" i="23"/>
  <c r="O12" i="23"/>
  <c r="O13" i="23"/>
  <c r="O11" i="23"/>
  <c r="D18" i="23"/>
  <c r="E18" i="23"/>
  <c r="F18" i="23"/>
  <c r="G18" i="23"/>
  <c r="H18" i="23"/>
  <c r="I18" i="23"/>
  <c r="J18" i="23"/>
  <c r="K18" i="23"/>
  <c r="L18" i="23"/>
  <c r="M18" i="23"/>
  <c r="N18" i="23"/>
  <c r="C18" i="23"/>
  <c r="D14" i="23"/>
  <c r="E14" i="23"/>
  <c r="F14" i="23"/>
  <c r="G14" i="23"/>
  <c r="H14" i="23"/>
  <c r="I14" i="23"/>
  <c r="J14" i="23"/>
  <c r="K14" i="23"/>
  <c r="L14" i="23"/>
  <c r="M14" i="23"/>
  <c r="N14" i="23"/>
  <c r="C14" i="23"/>
  <c r="D10" i="23"/>
  <c r="E10" i="23"/>
  <c r="F10" i="23"/>
  <c r="G10" i="23"/>
  <c r="H10" i="23"/>
  <c r="I10" i="23"/>
  <c r="J10" i="23"/>
  <c r="K10" i="23"/>
  <c r="L10" i="23"/>
  <c r="M10" i="23"/>
  <c r="N10" i="23"/>
  <c r="C10" i="23"/>
  <c r="G132" i="23"/>
  <c r="H132" i="23"/>
  <c r="I132" i="23"/>
  <c r="J132" i="23"/>
  <c r="K132" i="23"/>
  <c r="L132" i="23"/>
  <c r="M132" i="23"/>
  <c r="N132" i="23"/>
  <c r="O112" i="23" l="1"/>
  <c r="L136" i="23"/>
  <c r="K136" i="23"/>
  <c r="M136" i="23"/>
  <c r="N39" i="23"/>
  <c r="N136" i="23"/>
  <c r="I30" i="23"/>
  <c r="L30" i="23"/>
  <c r="O33" i="23"/>
  <c r="C136" i="23"/>
  <c r="O81" i="23"/>
  <c r="K39" i="23"/>
  <c r="G39" i="23"/>
  <c r="L39" i="23"/>
  <c r="H39" i="23"/>
  <c r="D39" i="23"/>
  <c r="O52" i="23"/>
  <c r="H30" i="23"/>
  <c r="J39" i="23"/>
  <c r="M39" i="23"/>
  <c r="I39" i="23"/>
  <c r="E39" i="23"/>
  <c r="F39" i="23"/>
  <c r="E30" i="23"/>
  <c r="D30" i="23"/>
  <c r="M30" i="23"/>
  <c r="G9" i="23"/>
  <c r="N30" i="23"/>
  <c r="J30" i="23"/>
  <c r="F30" i="23"/>
  <c r="K30" i="23"/>
  <c r="G30" i="23"/>
  <c r="H136" i="23"/>
  <c r="D136" i="23"/>
  <c r="O20" i="23"/>
  <c r="O31" i="23"/>
  <c r="I136" i="23"/>
  <c r="E136" i="23"/>
  <c r="J136" i="23"/>
  <c r="F136" i="23"/>
  <c r="I9" i="23"/>
  <c r="L9" i="23"/>
  <c r="H9" i="23"/>
  <c r="D9" i="23"/>
  <c r="K9" i="23"/>
  <c r="E9" i="23"/>
  <c r="O14" i="23"/>
  <c r="M9" i="23"/>
  <c r="O10" i="23"/>
  <c r="N9" i="23"/>
  <c r="J9" i="23"/>
  <c r="F9" i="23"/>
  <c r="C9" i="23"/>
  <c r="C49" i="23" s="1"/>
  <c r="G136" i="23"/>
  <c r="O136" i="23" l="1"/>
  <c r="C139" i="23"/>
  <c r="L49" i="23"/>
  <c r="L139" i="23" s="1"/>
  <c r="I49" i="23"/>
  <c r="I139" i="23" s="1"/>
  <c r="H49" i="23"/>
  <c r="H139" i="23" s="1"/>
  <c r="G49" i="23"/>
  <c r="G139" i="23" s="1"/>
  <c r="K49" i="23"/>
  <c r="K139" i="23" s="1"/>
  <c r="O30" i="23"/>
  <c r="E49" i="23"/>
  <c r="E139" i="23" s="1"/>
  <c r="F49" i="23"/>
  <c r="F139" i="23" s="1"/>
  <c r="M49" i="23"/>
  <c r="M139" i="23" s="1"/>
  <c r="D49" i="23"/>
  <c r="D139" i="23" s="1"/>
  <c r="J49" i="23"/>
  <c r="J139" i="23" s="1"/>
  <c r="N49" i="23"/>
  <c r="N139" i="23" s="1"/>
  <c r="O9" i="23"/>
  <c r="O49" i="23" l="1"/>
  <c r="O139" i="23" s="1"/>
</calcChain>
</file>

<file path=xl/sharedStrings.xml><?xml version="1.0" encoding="utf-8"?>
<sst xmlns="http://schemas.openxmlformats.org/spreadsheetml/2006/main" count="244" uniqueCount="242">
  <si>
    <t>Resultado del Ejercicio (Ahorro/Desahorro)</t>
  </si>
  <si>
    <t>INGRESOS Y OTROS BENEFICIOS</t>
  </si>
  <si>
    <t>Ingresos de la Gestión: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</si>
  <si>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</si>
  <si>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</si>
  <si>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</si>
  <si>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</si>
  <si>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</si>
  <si>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</si>
  <si>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</si>
  <si>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</si>
  <si>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</si>
  <si>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</si>
  <si>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</si>
  <si>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</si>
  <si>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</si>
  <si>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</si>
  <si>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</si>
  <si>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</si>
  <si>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</si>
  <si>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</si>
  <si>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</si>
  <si>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</si>
  <si>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</si>
  <si>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</si>
  <si>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</si>
  <si>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</si>
  <si>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5.2.3</t>
  </si>
  <si>
    <t>Subsidios y Subvenciones</t>
  </si>
  <si>
    <t>5.2.4</t>
  </si>
  <si>
    <t>Ayudas Sociales</t>
  </si>
  <si>
    <t>5.2.5</t>
  </si>
  <si>
    <t>Pensiones y Jubilaciones</t>
  </si>
  <si>
    <t>5.2.8</t>
  </si>
  <si>
    <t>Donativos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</si>
  <si>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</si>
  <si>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</si>
  <si>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</si>
  <si>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</si>
  <si>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</si>
  <si>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</si>
  <si>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</si>
  <si>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</si>
  <si>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</si>
  <si>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</si>
  <si>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</si>
  <si>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</si>
  <si>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</si>
  <si>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</si>
  <si>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</si>
  <si>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</si>
  <si>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</si>
  <si>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</si>
  <si>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</si>
  <si>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</si>
  <si>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</si>
  <si>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</si>
  <si>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</si>
  <si>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</si>
  <si>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</si>
  <si>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</si>
  <si>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</si>
  <si>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</si>
  <si>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</si>
  <si>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</si>
  <si>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</si>
  <si>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</si>
  <si>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</si>
  <si>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</si>
  <si>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</si>
  <si>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</si>
  <si>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</si>
  <si>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</si>
  <si>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</si>
  <si>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</si>
  <si>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Estado de Actividades Analítico Mensual</t>
  </si>
  <si>
    <t>RUBRO / CUENTA</t>
  </si>
  <si>
    <t>4.1.4.3</t>
  </si>
  <si>
    <t>Derechos por Prestación de Servicios</t>
  </si>
  <si>
    <t>4.1.4.4</t>
  </si>
  <si>
    <t>Accesorios de Derechos</t>
  </si>
  <si>
    <t>4.1.4.9</t>
  </si>
  <si>
    <t>Otros Derechos</t>
  </si>
  <si>
    <t>4.1.5.2</t>
  </si>
  <si>
    <t>4.1.5.3</t>
  </si>
  <si>
    <t>4.1.5.9</t>
  </si>
  <si>
    <t>4.1.6.9</t>
  </si>
  <si>
    <t>Otros Aprovechamientos</t>
  </si>
  <si>
    <t>4.1.7.1</t>
  </si>
  <si>
    <t>4.1.7.2</t>
  </si>
  <si>
    <t>4.1.7.4</t>
  </si>
  <si>
    <t>4.2.1.3</t>
  </si>
  <si>
    <t>5.1.1.1</t>
  </si>
  <si>
    <t>5.1.1.2</t>
  </si>
  <si>
    <t>Remuneraciones al Personal de Carácter Transitorio</t>
  </si>
  <si>
    <t>5.1.1.3</t>
  </si>
  <si>
    <t>5.1.1.4</t>
  </si>
  <si>
    <t>5.1.1.5</t>
  </si>
  <si>
    <t>5.1.1.6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</si>
  <si>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</si>
  <si>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</si>
  <si>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</si>
  <si>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</si>
  <si>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</si>
  <si>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</si>
  <si>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</si>
  <si>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</si>
  <si>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</si>
  <si>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</si>
  <si>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</si>
  <si>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</si>
  <si>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</si>
  <si>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</si>
  <si>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Herramientas, refacciones y accesorios menores</t>
  </si>
  <si>
    <t>Materias primas y materiales de producción y comercialización</t>
  </si>
  <si>
    <t>Productos químicos, farmacéuticos y de laboratorio</t>
  </si>
  <si>
    <t>Materiales y suministros para seguridad</t>
  </si>
  <si>
    <t>5.1.3.1</t>
  </si>
  <si>
    <t>5.1.3.2</t>
  </si>
  <si>
    <t>5.1.3.3</t>
  </si>
  <si>
    <t>5.1.3.4</t>
  </si>
  <si>
    <t>5.1.3.5</t>
  </si>
  <si>
    <t>5.1.3.6</t>
  </si>
  <si>
    <t>5.1.3.7</t>
  </si>
  <si>
    <t>5.1.3.8</t>
  </si>
  <si>
    <t>5.1.3.9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</si>
  <si>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</si>
  <si>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</si>
  <si>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</si>
  <si>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</si>
  <si>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</si>
  <si>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</si>
  <si>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</si>
  <si>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</si>
  <si>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</si>
  <si>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4.2.2.1</t>
  </si>
  <si>
    <t>4.2.2.2</t>
  </si>
  <si>
    <t>4.2.2.3</t>
  </si>
  <si>
    <t>Subsidios y subvenciones</t>
  </si>
  <si>
    <t>4.2.2.4</t>
  </si>
  <si>
    <t>Otros Ingresos Financieros</t>
  </si>
  <si>
    <t>4.3.9.1</t>
  </si>
  <si>
    <t>4.3.9.2</t>
  </si>
  <si>
    <t>4.3.9.9</t>
  </si>
  <si>
    <t>Otros ingresos y beneficcios varios</t>
  </si>
  <si>
    <t>Bonificaciones y descuentos obtenidos</t>
  </si>
  <si>
    <t>5.2.3.1</t>
  </si>
  <si>
    <t>Subsidios</t>
  </si>
  <si>
    <t>5.2.3.2</t>
  </si>
  <si>
    <t>Subvenciones</t>
  </si>
  <si>
    <t>5.2.4.1</t>
  </si>
  <si>
    <t>5.2.4.2</t>
  </si>
  <si>
    <t>5.2.4.3</t>
  </si>
  <si>
    <t>5.2.4.4</t>
  </si>
  <si>
    <t>Ayudas sociales a personas</t>
  </si>
  <si>
    <t>Becas</t>
  </si>
  <si>
    <t>Ayudas sociales a instituciones</t>
  </si>
  <si>
    <t>Ayudas sociales por desastres naturales y otros siniestros</t>
  </si>
  <si>
    <t>5.2.5.1</t>
  </si>
  <si>
    <t>5.2.5.2</t>
  </si>
  <si>
    <t>5.2.5.9</t>
  </si>
  <si>
    <t>Pensiones</t>
  </si>
  <si>
    <t>Jubilaciones</t>
  </si>
  <si>
    <t>Otras pensiones y jubilaciones</t>
  </si>
  <si>
    <t>5.2.8.1</t>
  </si>
  <si>
    <t>Donativos a instituciones sin fines de lucro</t>
  </si>
  <si>
    <t>5.3.3.1</t>
  </si>
  <si>
    <t>Convenios de Reasignación</t>
  </si>
  <si>
    <t>5.3.3.2</t>
  </si>
  <si>
    <t>Convenios de Descentralización y otros</t>
  </si>
  <si>
    <t>5.4.1.1</t>
  </si>
  <si>
    <t>Intereses de la Deuda Pública Interna</t>
  </si>
  <si>
    <t>5.4.2.1</t>
  </si>
  <si>
    <t>Comisiones de la Deuda Pública Interna</t>
  </si>
  <si>
    <t>5.4.3.1</t>
  </si>
  <si>
    <t>Gastos de la Deuda Pública Interna</t>
  </si>
  <si>
    <t>5.4.4.1</t>
  </si>
  <si>
    <t>Depreciación de Bienes Inmuebles</t>
  </si>
  <si>
    <t>Depreciación de Infraestructura</t>
  </si>
  <si>
    <t>Depreciación de Bienes Muebles</t>
  </si>
  <si>
    <t>Amortización de Activos Intangibles</t>
  </si>
  <si>
    <t>5.5.1.1</t>
  </si>
  <si>
    <t>5.5.1.2</t>
  </si>
  <si>
    <t>5.5.1.3</t>
  </si>
  <si>
    <t>5.5.1.4</t>
  </si>
  <si>
    <t>5.5.1.5</t>
  </si>
  <si>
    <t>5.5.1.6</t>
  </si>
  <si>
    <t>5.5.1.7</t>
  </si>
  <si>
    <t>5.5.1.8</t>
  </si>
  <si>
    <t>5.5.2.1</t>
  </si>
  <si>
    <t>Provisiones de pasivos a corto plazo</t>
  </si>
  <si>
    <t>5.5.2.2</t>
  </si>
  <si>
    <t>Provisiones de pasivos a largo plazo</t>
  </si>
  <si>
    <t>5.5.9.1</t>
  </si>
  <si>
    <t>Gastos de ejercicios anteriores</t>
  </si>
  <si>
    <t>5.5.9.3</t>
  </si>
  <si>
    <t>Bonificaciones y descuentos otorgados</t>
  </si>
  <si>
    <t>5.5.9.9</t>
  </si>
  <si>
    <t>Otros gastos varios</t>
  </si>
  <si>
    <t>5.6.1.1</t>
  </si>
  <si>
    <t>Construcción en bienes no capitalizable</t>
  </si>
  <si>
    <t>COMISION MUNICIPAL DE AGUA POTABLE Y ALCANTARILLADO DEL MUNICIPIO DE ALTAMIRA TAMAULIPAS</t>
  </si>
  <si>
    <t>4.1.7.8</t>
  </si>
  <si>
    <t>4.3.1.1</t>
  </si>
  <si>
    <t>5.5.3</t>
  </si>
  <si>
    <t>Disminución de Inventarios</t>
  </si>
  <si>
    <t>5.5.3.5</t>
  </si>
  <si>
    <t>Disminución de Almacén de Materiales y Suministros de Consumo</t>
  </si>
  <si>
    <t>4.3.2</t>
  </si>
  <si>
    <t>Incremento por Variación de Inventarios</t>
  </si>
  <si>
    <t>4.3.2.5</t>
  </si>
  <si>
    <t>Incremento por Variación de Almacén de Materias Primas, Materiales y Suministros de Consumo</t>
  </si>
  <si>
    <t xml:space="preserve">Productos </t>
  </si>
  <si>
    <t>Enajenación de Bienes Muebles no Sujetos a ser Inventariados (Derogado)</t>
  </si>
  <si>
    <t>Accesorios de Productos (Derogada)</t>
  </si>
  <si>
    <t>Otros Productos que Generen Ingresos Corrientes (Derogada)</t>
  </si>
  <si>
    <t xml:space="preserve">Aprovechamientos </t>
  </si>
  <si>
    <t>ngresos por Venta de Bienes y Prestación de Servicios de Instituciones Públicas de Seguridad Social</t>
  </si>
  <si>
    <t>Ingresos por Venta de Bienes y Prestación de Servicios de Empresas Productivas del Estado</t>
  </si>
  <si>
    <t>4.1.7.3</t>
  </si>
  <si>
    <t>Ingresos por Venta de Bienes y Prestación de Servicios de Entidades Paraestatales y Fideicomisos No Empresariales y No Financieros</t>
  </si>
  <si>
    <t>Ingresos por Venta de Bienes y Prestación de Servicios de Entidades
Paraestatales Empresariales No Financieras con Participación Estatal Mayoritaria</t>
  </si>
  <si>
    <t>4.1.7.5</t>
  </si>
  <si>
    <t>Ingresos por Venta de Bienes y Prestación de Servicios de Entidades
Paraestatales Empresariales Financieras Monetarias con Participación Estatal
Mayoritaria</t>
  </si>
  <si>
    <t>4.1.7.6</t>
  </si>
  <si>
    <t>Ingresos por Venta de Bienes y Prestación de Servicios de Entidades
Paraestatales Empresariales Financieras No Monetarias con Participación Estatal
Mayoritaria</t>
  </si>
  <si>
    <t>4.1.7.7</t>
  </si>
  <si>
    <t>Ingresos por Venta de Bienes y Prestación de Servicios de Fideicomisos
Financieros Públicos con Participación Estatal Mayoritaria</t>
  </si>
  <si>
    <t>Ingresos por Venta de Bienes y Prestación de Servicios de los Poderes Legislativo
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</si>
  <si>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</si>
  <si>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
Fondos Distintos de Aportaciones</t>
  </si>
  <si>
    <t>Transferencias, Asignaciones, Subsidios y Subvenciones, y Pensiones y Jubilaciones</t>
  </si>
  <si>
    <t>Transferencias y Asignaciones</t>
  </si>
  <si>
    <t>Transferencias del sector público (Derogada)</t>
  </si>
  <si>
    <t>Ayudas sociales (Derogada)</t>
  </si>
  <si>
    <t>Otros ingresos de ejercicios anteriores (Derogada)</t>
  </si>
  <si>
    <t>Estimaciones de Pérdida por Deterioro de Activos Circulantes</t>
  </si>
  <si>
    <t>Estimaciones de Pérdida por Deterioro de Activos no Circulantes</t>
  </si>
  <si>
    <t>Deterioro de Bienes</t>
  </si>
  <si>
    <t>Disminución de bienes por pérdida u obsolescencia</t>
  </si>
  <si>
    <t>(Cifras en Pesos)</t>
  </si>
  <si>
    <r>
      <rPr>
        <b/>
        <sz val="11"/>
        <rFont val="Arial"/>
        <family val="2"/>
      </rPr>
      <t>Del</t>
    </r>
    <r>
      <rPr>
        <b/>
        <u/>
        <sz val="11"/>
        <rFont val="Arial"/>
        <family val="2"/>
      </rPr>
      <t xml:space="preserve"> _01 de Enero 2023_</t>
    </r>
    <r>
      <rPr>
        <b/>
        <sz val="11"/>
        <rFont val="Arial"/>
        <family val="2"/>
      </rPr>
      <t xml:space="preserve"> al</t>
    </r>
    <r>
      <rPr>
        <b/>
        <u/>
        <sz val="11"/>
        <rFont val="Arial"/>
        <family val="2"/>
      </rPr>
      <t xml:space="preserve"> _30 Septiembre 2023_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</si>
</sst>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0" fontId="3" fillId="0" borderId="0"/>
    <xf numFmtId="166" fontId="3" fillId="0" borderId="0"/>
    <xf numFmtId="0" fontId="3" fillId="0" borderId="0"/>
  </cellStyleXfs>
  <cellXfs count="51">
    <xf numFmtId="0" fontId="0" fillId="0" borderId="0" xfId="0"/>
    <xf numFmtId="0" fontId="8" fillId="0" borderId="0" xfId="2" applyFont="1" applyAlignment="1">
      <alignment vertical="center"/>
    </xf>
    <xf numFmtId="0" fontId="3" fillId="0" borderId="5" xfId="2" applyBorder="1" applyAlignment="1">
      <alignment vertical="center" wrapText="1"/>
    </xf>
    <xf numFmtId="0" fontId="3" fillId="0" borderId="0" xfId="2" applyAlignment="1">
      <alignment vertical="center"/>
    </xf>
    <xf numFmtId="0" fontId="4" fillId="4" borderId="5" xfId="2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/>
    </xf>
    <xf numFmtId="0" fontId="7" fillId="5" borderId="3" xfId="2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0" fontId="13" fillId="6" borderId="3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167" fontId="3" fillId="0" borderId="5" xfId="1" applyNumberFormat="1" applyFont="1" applyBorder="1" applyAlignment="1">
      <alignment vertical="center"/>
    </xf>
    <xf numFmtId="167" fontId="7" fillId="5" borderId="3" xfId="3" applyNumberFormat="1" applyFont="1" applyFill="1" applyBorder="1" applyAlignment="1">
      <alignment vertical="center"/>
    </xf>
    <xf numFmtId="167" fontId="4" fillId="6" borderId="3" xfId="3" applyNumberFormat="1" applyFont="1" applyFill="1" applyBorder="1" applyAlignment="1">
      <alignment vertical="center"/>
    </xf>
    <xf numFmtId="167" fontId="3" fillId="0" borderId="5" xfId="3" applyNumberFormat="1" applyBorder="1" applyAlignment="1">
      <alignment vertical="center"/>
    </xf>
    <xf numFmtId="167" fontId="4" fillId="4" borderId="11" xfId="3" applyNumberFormat="1" applyFont="1" applyFill="1" applyBorder="1" applyAlignment="1">
      <alignment vertical="center"/>
    </xf>
    <xf numFmtId="43" fontId="3" fillId="0" borderId="5" xfId="1" applyFont="1" applyBorder="1" applyAlignment="1">
      <alignment vertical="center"/>
    </xf>
    <xf numFmtId="0" fontId="3" fillId="0" borderId="0" xfId="2" applyAlignment="1">
      <alignment vertical="center" wrapText="1"/>
    </xf>
    <xf numFmtId="43" fontId="3" fillId="0" borderId="0" xfId="3" applyAlignment="1">
      <alignment vertical="center"/>
    </xf>
    <xf numFmtId="0" fontId="4" fillId="0" borderId="0" xfId="2" applyFont="1" applyAlignment="1">
      <alignment horizontal="right" vertical="center"/>
    </xf>
    <xf numFmtId="0" fontId="8" fillId="4" borderId="4" xfId="2" applyFont="1" applyFill="1" applyBorder="1" applyAlignment="1">
      <alignment vertic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3" applyNumberFormat="1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 wrapText="1"/>
    </xf>
    <xf numFmtId="43" fontId="4" fillId="0" borderId="5" xfId="3" applyFont="1" applyBorder="1" applyAlignment="1">
      <alignment vertical="center"/>
    </xf>
    <xf numFmtId="0" fontId="3" fillId="6" borderId="3" xfId="2" applyFill="1" applyBorder="1" applyAlignment="1">
      <alignment vertical="center" wrapText="1"/>
    </xf>
    <xf numFmtId="167" fontId="4" fillId="6" borderId="6" xfId="3" applyNumberFormat="1" applyFont="1" applyFill="1" applyBorder="1" applyAlignment="1">
      <alignment vertical="center"/>
    </xf>
    <xf numFmtId="167" fontId="4" fillId="0" borderId="5" xfId="3" applyNumberFormat="1" applyFont="1" applyBorder="1" applyAlignment="1">
      <alignment vertical="center"/>
    </xf>
    <xf numFmtId="167" fontId="3" fillId="0" borderId="5" xfId="3" applyNumberFormat="1" applyFont="1" applyBorder="1" applyAlignment="1">
      <alignment vertical="center"/>
    </xf>
    <xf numFmtId="167" fontId="3" fillId="0" borderId="5" xfId="3" applyNumberFormat="1" applyFont="1" applyFill="1" applyBorder="1" applyAlignment="1">
      <alignment vertical="center"/>
    </xf>
    <xf numFmtId="0" fontId="6" fillId="0" borderId="3" xfId="2" applyFont="1" applyBorder="1" applyAlignment="1">
      <alignment vertical="center"/>
    </xf>
    <xf numFmtId="0" fontId="7" fillId="4" borderId="3" xfId="2" applyFont="1" applyFill="1" applyBorder="1" applyAlignment="1">
      <alignment horizontal="center" vertical="center" wrapText="1"/>
    </xf>
    <xf numFmtId="167" fontId="7" fillId="4" borderId="3" xfId="3" applyNumberFormat="1" applyFon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167" fontId="3" fillId="0" borderId="0" xfId="3" applyNumberFormat="1" applyAlignment="1">
      <alignment vertical="center"/>
    </xf>
    <xf numFmtId="167" fontId="3" fillId="0" borderId="8" xfId="3" applyNumberFormat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167" fontId="4" fillId="0" borderId="3" xfId="3" applyNumberFormat="1" applyFont="1" applyBorder="1" applyAlignment="1">
      <alignment vertical="center"/>
    </xf>
    <xf numFmtId="167" fontId="3" fillId="0" borderId="5" xfId="3" applyNumberFormat="1" applyFill="1" applyBorder="1" applyAlignment="1">
      <alignment vertical="center"/>
    </xf>
    <xf numFmtId="0" fontId="8" fillId="0" borderId="9" xfId="2" applyFont="1" applyBorder="1" applyAlignment="1">
      <alignment vertical="center"/>
    </xf>
    <xf numFmtId="0" fontId="3" fillId="0" borderId="2" xfId="2" applyBorder="1" applyAlignment="1">
      <alignment vertical="center" wrapText="1"/>
    </xf>
    <xf numFmtId="43" fontId="3" fillId="0" borderId="2" xfId="3" applyBorder="1" applyAlignment="1">
      <alignment vertical="center"/>
    </xf>
    <xf numFmtId="43" fontId="3" fillId="0" borderId="10" xfId="3" applyBorder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0" xfId="1" applyFont="1" applyFill="1" applyBorder="1" applyAlignment="1">
      <alignment vertical="center"/>
    </xf>
    <xf numFmtId="167" fontId="4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</cellXfs>
  <cellStyles count="182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1" xfId="7" xr:uid="{00000000-0005-0000-0000-000005000000}"/>
    <cellStyle name="Millares 2" xfId="3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177" xr:uid="{00000000-0005-0000-0000-00004D000000}"/>
    <cellStyle name="Normal" xfId="0" builtinId="0"/>
    <cellStyle name="Normal 10" xfId="78" xr:uid="{00000000-0005-0000-0000-00004F000000}"/>
    <cellStyle name="Normal 10 2" xfId="79" xr:uid="{00000000-0005-0000-0000-000050000000}"/>
    <cellStyle name="Normal 10 2 2" xfId="80" xr:uid="{00000000-0005-0000-0000-000051000000}"/>
    <cellStyle name="Normal 10 2 2 2" xfId="81" xr:uid="{00000000-0005-0000-0000-000052000000}"/>
    <cellStyle name="Normal 10 2 3" xfId="82" xr:uid="{00000000-0005-0000-0000-000053000000}"/>
    <cellStyle name="Normal 10 3" xfId="83" xr:uid="{00000000-0005-0000-0000-000054000000}"/>
    <cellStyle name="Normal 10 3 2" xfId="84" xr:uid="{00000000-0005-0000-0000-000055000000}"/>
    <cellStyle name="Normal 10 4" xfId="85" xr:uid="{00000000-0005-0000-0000-000056000000}"/>
    <cellStyle name="Normal 11" xfId="86" xr:uid="{00000000-0005-0000-0000-000057000000}"/>
    <cellStyle name="Normal 11 2" xfId="87" xr:uid="{00000000-0005-0000-0000-000058000000}"/>
    <cellStyle name="Normal 11 2 2" xfId="88" xr:uid="{00000000-0005-0000-0000-000059000000}"/>
    <cellStyle name="Normal 11 2 2 2" xfId="89" xr:uid="{00000000-0005-0000-0000-00005A000000}"/>
    <cellStyle name="Normal 11 2 3" xfId="90" xr:uid="{00000000-0005-0000-0000-00005B000000}"/>
    <cellStyle name="Normal 11 2 4" xfId="91" xr:uid="{00000000-0005-0000-0000-00005C000000}"/>
    <cellStyle name="Normal 11 3" xfId="92" xr:uid="{00000000-0005-0000-0000-00005D000000}"/>
    <cellStyle name="Normal 11 4" xfId="93" xr:uid="{00000000-0005-0000-0000-00005E000000}"/>
    <cellStyle name="Normal 12" xfId="94" xr:uid="{00000000-0005-0000-0000-00005F000000}"/>
    <cellStyle name="Normal 13" xfId="95" xr:uid="{00000000-0005-0000-0000-000060000000}"/>
    <cellStyle name="Normal 14" xfId="96" xr:uid="{00000000-0005-0000-0000-000061000000}"/>
    <cellStyle name="Normal 15" xfId="97" xr:uid="{00000000-0005-0000-0000-000062000000}"/>
    <cellStyle name="Normal 16" xfId="98" xr:uid="{00000000-0005-0000-0000-000063000000}"/>
    <cellStyle name="Normal 16 2" xfId="176" xr:uid="{00000000-0005-0000-0000-000064000000}"/>
    <cellStyle name="Normal 17" xfId="178" xr:uid="{00000000-0005-0000-0000-000065000000}"/>
    <cellStyle name="Normal 17 2" xfId="179" xr:uid="{00000000-0005-0000-0000-000066000000}"/>
    <cellStyle name="Normal 2" xfId="2" xr:uid="{00000000-0005-0000-0000-000067000000}"/>
    <cellStyle name="Normal 2 2" xfId="99" xr:uid="{00000000-0005-0000-0000-000068000000}"/>
    <cellStyle name="Normal 2 2 2" xfId="100" xr:uid="{00000000-0005-0000-0000-000069000000}"/>
    <cellStyle name="Normal 2 2 3" xfId="101" xr:uid="{00000000-0005-0000-0000-00006A000000}"/>
    <cellStyle name="Normal 2 2 3 2" xfId="102" xr:uid="{00000000-0005-0000-0000-00006B000000}"/>
    <cellStyle name="Normal 2 2 3 2 2" xfId="103" xr:uid="{00000000-0005-0000-0000-00006C000000}"/>
    <cellStyle name="Normal 2 2 3 3" xfId="104" xr:uid="{00000000-0005-0000-0000-00006D000000}"/>
    <cellStyle name="Normal 2 2 4" xfId="105" xr:uid="{00000000-0005-0000-0000-00006E000000}"/>
    <cellStyle name="Normal 2 2 4 2" xfId="106" xr:uid="{00000000-0005-0000-0000-00006F000000}"/>
    <cellStyle name="Normal 2 2 4 2 2" xfId="107" xr:uid="{00000000-0005-0000-0000-000070000000}"/>
    <cellStyle name="Normal 2 2 4 3" xfId="108" xr:uid="{00000000-0005-0000-0000-000071000000}"/>
    <cellStyle name="Normal 2 3" xfId="109" xr:uid="{00000000-0005-0000-0000-000072000000}"/>
    <cellStyle name="Normal 2 3 2" xfId="110" xr:uid="{00000000-0005-0000-0000-000073000000}"/>
    <cellStyle name="Normal 2 3 2 2" xfId="111" xr:uid="{00000000-0005-0000-0000-000074000000}"/>
    <cellStyle name="Normal 2 3 2 2 2" xfId="112" xr:uid="{00000000-0005-0000-0000-000075000000}"/>
    <cellStyle name="Normal 2 3 2 3" xfId="113" xr:uid="{00000000-0005-0000-0000-000076000000}"/>
    <cellStyle name="Normal 2 3 3" xfId="114" xr:uid="{00000000-0005-0000-0000-000077000000}"/>
    <cellStyle name="Normal 2 3 3 2" xfId="115" xr:uid="{00000000-0005-0000-0000-000078000000}"/>
    <cellStyle name="Normal 2 3 4" xfId="116" xr:uid="{00000000-0005-0000-0000-000079000000}"/>
    <cellStyle name="Normal 2 3 5" xfId="117" xr:uid="{00000000-0005-0000-0000-00007A000000}"/>
    <cellStyle name="Normal 2 4" xfId="118" xr:uid="{00000000-0005-0000-0000-00007B000000}"/>
    <cellStyle name="Normal 2 4 2" xfId="119" xr:uid="{00000000-0005-0000-0000-00007C000000}"/>
    <cellStyle name="Normal 2 4 2 2" xfId="120" xr:uid="{00000000-0005-0000-0000-00007D000000}"/>
    <cellStyle name="Normal 2 4 3" xfId="121" xr:uid="{00000000-0005-0000-0000-00007E000000}"/>
    <cellStyle name="Normal 2 4 4" xfId="122" xr:uid="{00000000-0005-0000-0000-00007F000000}"/>
    <cellStyle name="Normal 2 5" xfId="123" xr:uid="{00000000-0005-0000-0000-000080000000}"/>
    <cellStyle name="Normal 3" xfId="124" xr:uid="{00000000-0005-0000-0000-000081000000}"/>
    <cellStyle name="Normal 3 2" xfId="125" xr:uid="{00000000-0005-0000-0000-000082000000}"/>
    <cellStyle name="Normal 3 2 2" xfId="126" xr:uid="{00000000-0005-0000-0000-000083000000}"/>
    <cellStyle name="Normal 3 3" xfId="127" xr:uid="{00000000-0005-0000-0000-000084000000}"/>
    <cellStyle name="Normal 3 3 2" xfId="128" xr:uid="{00000000-0005-0000-0000-000085000000}"/>
    <cellStyle name="Normal 3 3 2 2" xfId="129" xr:uid="{00000000-0005-0000-0000-000086000000}"/>
    <cellStyle name="Normal 3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4" xfId="134" xr:uid="{00000000-0005-0000-0000-00008B000000}"/>
    <cellStyle name="Normal 4 2" xfId="135" xr:uid="{00000000-0005-0000-0000-00008C000000}"/>
    <cellStyle name="Normal 4 2 2" xfId="136" xr:uid="{00000000-0005-0000-0000-00008D000000}"/>
    <cellStyle name="Normal 4 3" xfId="137" xr:uid="{00000000-0005-0000-0000-00008E000000}"/>
    <cellStyle name="Normal 4 3 2" xfId="138" xr:uid="{00000000-0005-0000-0000-00008F000000}"/>
    <cellStyle name="Normal 4 4" xfId="139" xr:uid="{00000000-0005-0000-0000-000090000000}"/>
    <cellStyle name="Normal 4 5" xfId="181" xr:uid="{00000000-0005-0000-0000-000091000000}"/>
    <cellStyle name="Normal 5" xfId="140" xr:uid="{00000000-0005-0000-0000-000092000000}"/>
    <cellStyle name="Normal 5 2" xfId="141" xr:uid="{00000000-0005-0000-0000-000093000000}"/>
    <cellStyle name="Normal 5 2 2" xfId="142" xr:uid="{00000000-0005-0000-0000-000094000000}"/>
    <cellStyle name="Normal 5 3" xfId="143" xr:uid="{00000000-0005-0000-0000-000095000000}"/>
    <cellStyle name="Normal 6" xfId="144" xr:uid="{00000000-0005-0000-0000-000096000000}"/>
    <cellStyle name="Normal 65" xfId="145" xr:uid="{00000000-0005-0000-0000-000097000000}"/>
    <cellStyle name="Normal 7" xfId="146" xr:uid="{00000000-0005-0000-0000-000098000000}"/>
    <cellStyle name="Normal 7 2" xfId="147" xr:uid="{00000000-0005-0000-0000-000099000000}"/>
    <cellStyle name="Normal 7 2 2" xfId="148" xr:uid="{00000000-0005-0000-0000-00009A000000}"/>
    <cellStyle name="Normal 7 2 2 2" xfId="149" xr:uid="{00000000-0005-0000-0000-00009B000000}"/>
    <cellStyle name="Normal 7 2 3" xfId="150" xr:uid="{00000000-0005-0000-0000-00009C000000}"/>
    <cellStyle name="Normal 7 3" xfId="151" xr:uid="{00000000-0005-0000-0000-00009D000000}"/>
    <cellStyle name="Normal 7 3 2" xfId="152" xr:uid="{00000000-0005-0000-0000-00009E000000}"/>
    <cellStyle name="Normal 7 4" xfId="153" xr:uid="{00000000-0005-0000-0000-00009F000000}"/>
    <cellStyle name="Normal 8" xfId="154" xr:uid="{00000000-0005-0000-0000-0000A0000000}"/>
    <cellStyle name="Normal 8 2" xfId="155" xr:uid="{00000000-0005-0000-0000-0000A1000000}"/>
    <cellStyle name="Normal 8 2 2" xfId="156" xr:uid="{00000000-0005-0000-0000-0000A2000000}"/>
    <cellStyle name="Normal 8 2 2 2" xfId="157" xr:uid="{00000000-0005-0000-0000-0000A3000000}"/>
    <cellStyle name="Normal 8 2 3" xfId="158" xr:uid="{00000000-0005-0000-0000-0000A4000000}"/>
    <cellStyle name="Normal 8 3" xfId="159" xr:uid="{00000000-0005-0000-0000-0000A5000000}"/>
    <cellStyle name="Normal 8 3 2" xfId="160" xr:uid="{00000000-0005-0000-0000-0000A6000000}"/>
    <cellStyle name="Normal 8 4" xfId="161" xr:uid="{00000000-0005-0000-0000-0000A7000000}"/>
    <cellStyle name="Normal 9" xfId="162" xr:uid="{00000000-0005-0000-0000-0000A8000000}"/>
    <cellStyle name="Notas 2" xfId="163" xr:uid="{00000000-0005-0000-0000-0000A9000000}"/>
    <cellStyle name="Notas 2 2" xfId="164" xr:uid="{00000000-0005-0000-0000-0000AA000000}"/>
    <cellStyle name="Notas 2 2 2" xfId="165" xr:uid="{00000000-0005-0000-0000-0000AB000000}"/>
    <cellStyle name="Notas 2 3" xfId="166" xr:uid="{00000000-0005-0000-0000-0000AC000000}"/>
    <cellStyle name="Notas 3" xfId="167" xr:uid="{00000000-0005-0000-0000-0000AD000000}"/>
    <cellStyle name="Notas 3 2" xfId="168" xr:uid="{00000000-0005-0000-0000-0000AE000000}"/>
    <cellStyle name="Porcentaje 2" xfId="169" xr:uid="{00000000-0005-0000-0000-0000AF000000}"/>
    <cellStyle name="Porcentaje 2 2" xfId="170" xr:uid="{00000000-0005-0000-0000-0000B0000000}"/>
    <cellStyle name="Porcentaje 2 2 2" xfId="171" xr:uid="{00000000-0005-0000-0000-0000B1000000}"/>
    <cellStyle name="Porcentaje 2 3" xfId="172" xr:uid="{00000000-0005-0000-0000-0000B2000000}"/>
    <cellStyle name="Porcentaje 3" xfId="173" xr:uid="{00000000-0005-0000-0000-0000B3000000}"/>
    <cellStyle name="Porcentaje 4" xfId="174" xr:uid="{00000000-0005-0000-0000-0000B4000000}"/>
    <cellStyle name="Porcentual 2" xfId="175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1</xdr:col>
      <xdr:colOff>2181225</xdr:colOff>
      <xdr:row>3</xdr:row>
      <xdr:rowOff>123825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419100" y="47625"/>
          <a:ext cx="2143125" cy="619125"/>
        </a:xfrm>
        <a:prstGeom prst="rect">
          <a:avLst/>
        </a:prstGeom>
      </xdr:spPr>
    </xdr:pic>
    <xdr:clientData/>
  </xdr:twoCellAnchor>
  <xdr:twoCellAnchor editAs="oneCell">
    <xdr:from>
      <xdr:col>13</xdr:col>
      <xdr:colOff>342900</xdr:colOff>
      <xdr:row>0</xdr:row>
      <xdr:rowOff>85725</xdr:rowOff>
    </xdr:from>
    <xdr:to>
      <xdr:col>14</xdr:col>
      <xdr:colOff>1003512</xdr:colOff>
      <xdr:row>4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13611225" y="85725"/>
          <a:ext cx="1613112" cy="67627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146</xdr:row>
      <xdr:rowOff>152400</xdr:rowOff>
    </xdr:from>
    <xdr:to>
      <xdr:col>14</xdr:col>
      <xdr:colOff>952500</xdr:colOff>
      <xdr:row>153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7150" y="33994725"/>
          <a:ext cx="15220950" cy="98107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1.42578125" defaultRowHeight="12.75" x14ac:dyDescent="0.25"/>
  <cols>
    <col min="1" max="1" width="5.7109375" style="1" bestFit="1" customWidth="1"/>
    <col min="2" max="2" width="37.7109375" style="17" customWidth="1"/>
    <col min="3" max="11" width="14.140625" style="18" customWidth="1"/>
    <col min="12" max="12" width="15.85546875" style="18" bestFit="1" customWidth="1"/>
    <col min="13" max="14" width="14.140625" style="18" customWidth="1"/>
    <col min="15" max="15" width="15.42578125" style="18" bestFit="1" customWidth="1"/>
    <col min="16" max="16" width="15" style="44" customWidth="1"/>
    <col min="17" max="16384" width="11.42578125" style="3"/>
  </cols>
  <sheetData>
    <row r="1" spans="1:16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15" x14ac:dyDescent="0.25">
      <c r="B2" s="48" t="s">
        <v>201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5" x14ac:dyDescent="0.25">
      <c r="B3" s="48" t="s">
        <v>75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16.5" customHeight="1" x14ac:dyDescent="0.25">
      <c r="B4" s="49" t="s">
        <v>241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6" ht="15" x14ac:dyDescent="0.25">
      <c r="B5" s="50" t="s">
        <v>240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x14ac:dyDescent="0.25">
      <c r="O6" s="19"/>
    </row>
    <row r="7" spans="1:16" x14ac:dyDescent="0.25">
      <c r="A7" s="20"/>
      <c r="B7" s="21" t="s">
        <v>76</v>
      </c>
      <c r="C7" s="22" t="s">
        <v>63</v>
      </c>
      <c r="D7" s="22" t="s">
        <v>64</v>
      </c>
      <c r="E7" s="22" t="s">
        <v>65</v>
      </c>
      <c r="F7" s="22" t="s">
        <v>66</v>
      </c>
      <c r="G7" s="22" t="s">
        <v>67</v>
      </c>
      <c r="H7" s="22" t="s">
        <v>68</v>
      </c>
      <c r="I7" s="22" t="s">
        <v>69</v>
      </c>
      <c r="J7" s="22" t="s">
        <v>70</v>
      </c>
      <c r="K7" s="22" t="s">
        <v>71</v>
      </c>
      <c r="L7" s="22" t="s">
        <v>72</v>
      </c>
      <c r="M7" s="22" t="s">
        <v>73</v>
      </c>
      <c r="N7" s="22" t="s">
        <v>74</v>
      </c>
      <c r="O7" s="22" t="s">
        <v>62</v>
      </c>
    </row>
    <row r="8" spans="1:16" s="7" customFormat="1" x14ac:dyDescent="0.25">
      <c r="A8" s="23">
        <v>4</v>
      </c>
      <c r="B8" s="24" t="s">
        <v>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45"/>
    </row>
    <row r="9" spans="1:16" s="7" customFormat="1" x14ac:dyDescent="0.25">
      <c r="A9" s="5">
        <v>4.0999999999999996</v>
      </c>
      <c r="B9" s="6" t="s">
        <v>2</v>
      </c>
      <c r="C9" s="12">
        <f>C10+C14+C18+C20</f>
        <v>34348400.960000001</v>
      </c>
      <c r="D9" s="12">
        <f t="shared" ref="D9:O9" si="0">D10+D14+D18+D20</f>
        <v>23149423.09</v>
      </c>
      <c r="E9" s="12">
        <f t="shared" si="0"/>
        <v>24461377.140000001</v>
      </c>
      <c r="F9" s="12">
        <f t="shared" si="0"/>
        <v>24261206.609999999</v>
      </c>
      <c r="G9" s="12">
        <f t="shared" si="0"/>
        <v>30297778.989999998</v>
      </c>
      <c r="H9" s="12">
        <f t="shared" si="0"/>
        <v>30655892.129999999</v>
      </c>
      <c r="I9" s="12">
        <f t="shared" si="0"/>
        <v>31235815.140000001</v>
      </c>
      <c r="J9" s="12">
        <f t="shared" si="0"/>
        <v>31027167.219999999</v>
      </c>
      <c r="K9" s="12">
        <f t="shared" si="0"/>
        <v>33881702.880000003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263318764.16</v>
      </c>
      <c r="P9" s="45"/>
    </row>
    <row r="10" spans="1:16" x14ac:dyDescent="0.25">
      <c r="A10" s="8" t="s">
        <v>3</v>
      </c>
      <c r="B10" s="26" t="s">
        <v>4</v>
      </c>
      <c r="C10" s="27">
        <f>SUM(C11:C13)</f>
        <v>0</v>
      </c>
      <c r="D10" s="27">
        <f t="shared" ref="D10:O10" si="1">SUM(D11:D13)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0</v>
      </c>
      <c r="K10" s="27">
        <f t="shared" si="1"/>
        <v>0</v>
      </c>
      <c r="L10" s="27">
        <f t="shared" si="1"/>
        <v>0</v>
      </c>
      <c r="M10" s="27">
        <f t="shared" si="1"/>
        <v>0</v>
      </c>
      <c r="N10" s="27">
        <f t="shared" si="1"/>
        <v>0</v>
      </c>
      <c r="O10" s="27">
        <f t="shared" si="1"/>
        <v>0</v>
      </c>
    </row>
    <row r="11" spans="1:16" x14ac:dyDescent="0.25">
      <c r="A11" s="9" t="s">
        <v>77</v>
      </c>
      <c r="B11" s="2" t="s">
        <v>78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f>SUM(C11:N11)</f>
        <v>0</v>
      </c>
    </row>
    <row r="12" spans="1:16" x14ac:dyDescent="0.25">
      <c r="A12" s="9" t="s">
        <v>79</v>
      </c>
      <c r="B12" s="2" t="s">
        <v>80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 t="shared" ref="O12:O19" si="2">SUM(C12:N12)</f>
        <v>0</v>
      </c>
    </row>
    <row r="13" spans="1:16" x14ac:dyDescent="0.25">
      <c r="A13" s="9" t="s">
        <v>81</v>
      </c>
      <c r="B13" s="2" t="s">
        <v>82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2"/>
        <v>0</v>
      </c>
    </row>
    <row r="14" spans="1:16" x14ac:dyDescent="0.25">
      <c r="A14" s="8" t="s">
        <v>5</v>
      </c>
      <c r="B14" s="26" t="s">
        <v>212</v>
      </c>
      <c r="C14" s="13">
        <f>SUM(C15:C17)</f>
        <v>0</v>
      </c>
      <c r="D14" s="13">
        <f t="shared" ref="D14:O14" si="3">SUM(D15:D17)</f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</row>
    <row r="15" spans="1:16" ht="25.5" x14ac:dyDescent="0.25">
      <c r="A15" s="9" t="s">
        <v>83</v>
      </c>
      <c r="B15" s="2" t="s">
        <v>213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2"/>
        <v>0</v>
      </c>
    </row>
    <row r="16" spans="1:16" x14ac:dyDescent="0.25">
      <c r="A16" s="9" t="s">
        <v>84</v>
      </c>
      <c r="B16" s="2" t="s">
        <v>214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2"/>
        <v>0</v>
      </c>
    </row>
    <row r="17" spans="1:16" ht="25.5" x14ac:dyDescent="0.25">
      <c r="A17" s="9" t="s">
        <v>85</v>
      </c>
      <c r="B17" s="2" t="s">
        <v>215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2"/>
        <v>0</v>
      </c>
    </row>
    <row r="18" spans="1:16" x14ac:dyDescent="0.25">
      <c r="A18" s="8" t="s">
        <v>6</v>
      </c>
      <c r="B18" s="26" t="s">
        <v>216</v>
      </c>
      <c r="C18" s="13">
        <f>SUM(C19)</f>
        <v>0</v>
      </c>
      <c r="D18" s="13">
        <f t="shared" ref="D18:O18" si="4">SUM(D19)</f>
        <v>0</v>
      </c>
      <c r="E18" s="13">
        <f t="shared" si="4"/>
        <v>0</v>
      </c>
      <c r="F18" s="13">
        <f t="shared" si="4"/>
        <v>0</v>
      </c>
      <c r="G18" s="13">
        <f t="shared" si="4"/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</row>
    <row r="19" spans="1:16" x14ac:dyDescent="0.25">
      <c r="A19" s="9" t="s">
        <v>86</v>
      </c>
      <c r="B19" s="2" t="s">
        <v>87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2"/>
        <v>0</v>
      </c>
    </row>
    <row r="20" spans="1:16" x14ac:dyDescent="0.25">
      <c r="A20" s="8" t="s">
        <v>7</v>
      </c>
      <c r="B20" s="26" t="s">
        <v>8</v>
      </c>
      <c r="C20" s="13">
        <f t="shared" ref="C20:O20" si="5">SUM(C21:C28)</f>
        <v>34348400.960000001</v>
      </c>
      <c r="D20" s="13">
        <f t="shared" si="5"/>
        <v>23149423.09</v>
      </c>
      <c r="E20" s="13">
        <f t="shared" si="5"/>
        <v>24461377.140000001</v>
      </c>
      <c r="F20" s="13">
        <f t="shared" si="5"/>
        <v>24261206.609999999</v>
      </c>
      <c r="G20" s="13">
        <f t="shared" si="5"/>
        <v>30297778.989999998</v>
      </c>
      <c r="H20" s="13">
        <f t="shared" si="5"/>
        <v>30655892.129999999</v>
      </c>
      <c r="I20" s="13">
        <f t="shared" si="5"/>
        <v>31235815.140000001</v>
      </c>
      <c r="J20" s="13">
        <f t="shared" si="5"/>
        <v>31027167.219999999</v>
      </c>
      <c r="K20" s="13">
        <f t="shared" si="5"/>
        <v>33881702.880000003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3">
        <f t="shared" si="5"/>
        <v>263318764.16</v>
      </c>
    </row>
    <row r="21" spans="1:16" ht="38.25" x14ac:dyDescent="0.25">
      <c r="A21" s="9" t="s">
        <v>88</v>
      </c>
      <c r="B21" s="2" t="s">
        <v>217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>SUM(C21:N21)</f>
        <v>0</v>
      </c>
      <c r="P21" s="46"/>
    </row>
    <row r="22" spans="1:16" ht="38.25" x14ac:dyDescent="0.25">
      <c r="A22" s="9" t="s">
        <v>89</v>
      </c>
      <c r="B22" s="2" t="s">
        <v>218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ref="O22:O28" si="6">SUM(C22:N22)</f>
        <v>0</v>
      </c>
      <c r="P22" s="46"/>
    </row>
    <row r="23" spans="1:16" ht="51" x14ac:dyDescent="0.25">
      <c r="A23" s="9" t="s">
        <v>219</v>
      </c>
      <c r="B23" s="2" t="s">
        <v>220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6"/>
        <v>0</v>
      </c>
      <c r="P23" s="46"/>
    </row>
    <row r="24" spans="1:16" ht="63.75" x14ac:dyDescent="0.25">
      <c r="A24" s="9" t="s">
        <v>90</v>
      </c>
      <c r="B24" s="2" t="s">
        <v>221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6"/>
        <v>0</v>
      </c>
      <c r="P24" s="46"/>
    </row>
    <row r="25" spans="1:16" ht="63.75" x14ac:dyDescent="0.25">
      <c r="A25" s="9" t="s">
        <v>222</v>
      </c>
      <c r="B25" s="2" t="s">
        <v>223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6"/>
        <v>0</v>
      </c>
      <c r="P25" s="46"/>
    </row>
    <row r="26" spans="1:16" ht="63.75" x14ac:dyDescent="0.25">
      <c r="A26" s="9" t="s">
        <v>224</v>
      </c>
      <c r="B26" s="2" t="s">
        <v>225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6"/>
        <v>0</v>
      </c>
      <c r="P26" s="46"/>
    </row>
    <row r="27" spans="1:16" ht="51" x14ac:dyDescent="0.25">
      <c r="A27" s="9" t="s">
        <v>226</v>
      </c>
      <c r="B27" s="2" t="s">
        <v>227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6"/>
        <v>0</v>
      </c>
      <c r="P27" s="46"/>
    </row>
    <row r="28" spans="1:16" ht="38.25" x14ac:dyDescent="0.25">
      <c r="A28" s="9" t="s">
        <v>202</v>
      </c>
      <c r="B28" s="2" t="s">
        <v>228</v>
      </c>
      <c r="C28" s="16">
        <v>34348400.960000001</v>
      </c>
      <c r="D28" s="16">
        <v>23149423.09</v>
      </c>
      <c r="E28" s="16">
        <v>24461377.140000001</v>
      </c>
      <c r="F28" s="16">
        <v>24261206.609999999</v>
      </c>
      <c r="G28" s="16">
        <v>30297778.989999998</v>
      </c>
      <c r="H28" s="16">
        <v>30655892.129999999</v>
      </c>
      <c r="I28" s="11">
        <v>31235815.140000001</v>
      </c>
      <c r="J28" s="11">
        <v>31027167.219999999</v>
      </c>
      <c r="K28" s="11">
        <v>33881702.880000003</v>
      </c>
      <c r="L28" s="11">
        <v>0</v>
      </c>
      <c r="M28" s="11">
        <v>0</v>
      </c>
      <c r="N28" s="11">
        <v>0</v>
      </c>
      <c r="O28" s="16">
        <f t="shared" si="6"/>
        <v>263318764.16</v>
      </c>
      <c r="P28" s="46"/>
    </row>
    <row r="29" spans="1:16" x14ac:dyDescent="0.25">
      <c r="A29" s="10"/>
      <c r="B29" s="2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6" ht="89.25" x14ac:dyDescent="0.25">
      <c r="A30" s="5">
        <v>4.2</v>
      </c>
      <c r="B30" s="6" t="s">
        <v>229</v>
      </c>
      <c r="C30" s="12">
        <f>C31+C33</f>
        <v>0</v>
      </c>
      <c r="D30" s="12">
        <f t="shared" ref="D30:O30" si="7">D31+D33</f>
        <v>0</v>
      </c>
      <c r="E30" s="12">
        <f t="shared" si="7"/>
        <v>0</v>
      </c>
      <c r="F30" s="12">
        <f t="shared" si="7"/>
        <v>0</v>
      </c>
      <c r="G30" s="12">
        <f t="shared" si="7"/>
        <v>5000000</v>
      </c>
      <c r="H30" s="12">
        <f t="shared" si="7"/>
        <v>0</v>
      </c>
      <c r="I30" s="12">
        <f t="shared" si="7"/>
        <v>0</v>
      </c>
      <c r="J30" s="12">
        <f t="shared" si="7"/>
        <v>0</v>
      </c>
      <c r="K30" s="12">
        <f t="shared" si="7"/>
        <v>0</v>
      </c>
      <c r="L30" s="12">
        <f t="shared" si="7"/>
        <v>0</v>
      </c>
      <c r="M30" s="12">
        <f t="shared" si="7"/>
        <v>0</v>
      </c>
      <c r="N30" s="12">
        <f t="shared" si="7"/>
        <v>0</v>
      </c>
      <c r="O30" s="12">
        <f t="shared" si="7"/>
        <v>5000000</v>
      </c>
    </row>
    <row r="31" spans="1:16" s="7" customFormat="1" ht="51" x14ac:dyDescent="0.25">
      <c r="A31" s="8" t="s">
        <v>9</v>
      </c>
      <c r="B31" s="26" t="s">
        <v>230</v>
      </c>
      <c r="C31" s="13">
        <f>SUM(C32)</f>
        <v>0</v>
      </c>
      <c r="D31" s="13">
        <f t="shared" ref="D31:O31" si="8">SUM(D32)</f>
        <v>0</v>
      </c>
      <c r="E31" s="13">
        <f t="shared" si="8"/>
        <v>0</v>
      </c>
      <c r="F31" s="13">
        <f t="shared" si="8"/>
        <v>0</v>
      </c>
      <c r="G31" s="13">
        <f t="shared" si="8"/>
        <v>0</v>
      </c>
      <c r="H31" s="13">
        <f t="shared" si="8"/>
        <v>0</v>
      </c>
      <c r="I31" s="13">
        <f t="shared" si="8"/>
        <v>0</v>
      </c>
      <c r="J31" s="13">
        <f t="shared" si="8"/>
        <v>0</v>
      </c>
      <c r="K31" s="13">
        <f t="shared" si="8"/>
        <v>0</v>
      </c>
      <c r="L31" s="13">
        <f t="shared" si="8"/>
        <v>0</v>
      </c>
      <c r="M31" s="13">
        <f t="shared" si="8"/>
        <v>0</v>
      </c>
      <c r="N31" s="13">
        <f t="shared" si="8"/>
        <v>0</v>
      </c>
      <c r="O31" s="13">
        <f t="shared" si="8"/>
        <v>0</v>
      </c>
      <c r="P31" s="45"/>
    </row>
    <row r="32" spans="1:16" s="7" customFormat="1" x14ac:dyDescent="0.25">
      <c r="A32" s="9" t="s">
        <v>91</v>
      </c>
      <c r="B32" s="2" t="s">
        <v>36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11">
        <f t="shared" ref="O32:O37" si="9">SUM(C32:N32)</f>
        <v>0</v>
      </c>
      <c r="P32" s="45"/>
    </row>
    <row r="33" spans="1:16" ht="25.5" x14ac:dyDescent="0.25">
      <c r="A33" s="8" t="s">
        <v>11</v>
      </c>
      <c r="B33" s="26" t="s">
        <v>231</v>
      </c>
      <c r="C33" s="13">
        <f>SUM(C34:C37)</f>
        <v>0</v>
      </c>
      <c r="D33" s="13">
        <f t="shared" ref="D33:N33" si="10">SUM(D34:D37)</f>
        <v>0</v>
      </c>
      <c r="E33" s="13">
        <f t="shared" si="10"/>
        <v>0</v>
      </c>
      <c r="F33" s="13">
        <f t="shared" si="10"/>
        <v>0</v>
      </c>
      <c r="G33" s="13">
        <f t="shared" si="10"/>
        <v>5000000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  <c r="O33" s="13">
        <f t="shared" si="9"/>
        <v>5000000</v>
      </c>
    </row>
    <row r="34" spans="1:16" s="7" customFormat="1" x14ac:dyDescent="0.25">
      <c r="A34" s="9" t="s">
        <v>135</v>
      </c>
      <c r="B34" s="2" t="s">
        <v>232</v>
      </c>
      <c r="C34" s="29">
        <v>0</v>
      </c>
      <c r="D34" s="29">
        <v>0</v>
      </c>
      <c r="E34" s="29">
        <v>0</v>
      </c>
      <c r="F34" s="28">
        <v>0</v>
      </c>
      <c r="G34" s="28">
        <v>5000000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11">
        <f t="shared" si="9"/>
        <v>5000000</v>
      </c>
      <c r="P34" s="45"/>
    </row>
    <row r="35" spans="1:16" s="7" customFormat="1" ht="25.5" x14ac:dyDescent="0.25">
      <c r="A35" s="9" t="s">
        <v>136</v>
      </c>
      <c r="B35" s="2" t="s">
        <v>233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11">
        <f t="shared" si="9"/>
        <v>0</v>
      </c>
      <c r="P35" s="45"/>
    </row>
    <row r="36" spans="1:16" s="7" customFormat="1" x14ac:dyDescent="0.25">
      <c r="A36" s="9" t="s">
        <v>137</v>
      </c>
      <c r="B36" s="2" t="s">
        <v>138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1">
        <f t="shared" si="9"/>
        <v>0</v>
      </c>
      <c r="P36" s="45"/>
    </row>
    <row r="37" spans="1:16" s="7" customFormat="1" x14ac:dyDescent="0.25">
      <c r="A37" s="9" t="s">
        <v>139</v>
      </c>
      <c r="B37" s="2" t="s">
        <v>234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11">
        <f t="shared" si="9"/>
        <v>0</v>
      </c>
      <c r="P37" s="45"/>
    </row>
    <row r="38" spans="1:16" x14ac:dyDescent="0.25">
      <c r="A38" s="10"/>
      <c r="B38" s="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6" x14ac:dyDescent="0.25">
      <c r="A39" s="5">
        <v>4.3</v>
      </c>
      <c r="B39" s="6" t="s">
        <v>12</v>
      </c>
      <c r="C39" s="12">
        <f>C40+C44</f>
        <v>11248.43</v>
      </c>
      <c r="D39" s="12">
        <f t="shared" ref="D39:M39" si="11">D40+D44</f>
        <v>1228711.7</v>
      </c>
      <c r="E39" s="12">
        <f t="shared" si="11"/>
        <v>1842646.3499999999</v>
      </c>
      <c r="F39" s="12">
        <f t="shared" si="11"/>
        <v>1963228.23</v>
      </c>
      <c r="G39" s="12">
        <f t="shared" si="11"/>
        <v>1142534.1500000001</v>
      </c>
      <c r="H39" s="12">
        <f t="shared" si="11"/>
        <v>1043700.18</v>
      </c>
      <c r="I39" s="12">
        <f t="shared" si="11"/>
        <v>1068522.98</v>
      </c>
      <c r="J39" s="12">
        <f t="shared" si="11"/>
        <v>1203739.1100000001</v>
      </c>
      <c r="K39" s="12">
        <f t="shared" si="11"/>
        <v>1128841.5900000001</v>
      </c>
      <c r="L39" s="12">
        <f t="shared" si="11"/>
        <v>0</v>
      </c>
      <c r="M39" s="12">
        <f t="shared" si="11"/>
        <v>0</v>
      </c>
      <c r="N39" s="12">
        <f>N40+N44+N42</f>
        <v>0</v>
      </c>
      <c r="O39" s="12">
        <f>O40+O44+O42</f>
        <v>10633172.720000001</v>
      </c>
    </row>
    <row r="40" spans="1:16" x14ac:dyDescent="0.25">
      <c r="A40" s="8" t="s">
        <v>13</v>
      </c>
      <c r="B40" s="26" t="s">
        <v>14</v>
      </c>
      <c r="C40" s="13">
        <f>SUM(C41)</f>
        <v>10468.32</v>
      </c>
      <c r="D40" s="13">
        <f t="shared" ref="D40:N40" si="12">SUM(D41)</f>
        <v>41729.69</v>
      </c>
      <c r="E40" s="13">
        <f t="shared" si="12"/>
        <v>43087.68</v>
      </c>
      <c r="F40" s="13">
        <f t="shared" si="12"/>
        <v>25020.82</v>
      </c>
      <c r="G40" s="13">
        <f t="shared" si="12"/>
        <v>29909.599999999999</v>
      </c>
      <c r="H40" s="13">
        <f t="shared" si="12"/>
        <v>29030.65</v>
      </c>
      <c r="I40" s="13">
        <f t="shared" si="12"/>
        <v>24137.31</v>
      </c>
      <c r="J40" s="13">
        <f t="shared" si="12"/>
        <v>26447.32</v>
      </c>
      <c r="K40" s="13">
        <f t="shared" si="12"/>
        <v>37858.769999999997</v>
      </c>
      <c r="L40" s="13">
        <f t="shared" si="12"/>
        <v>0</v>
      </c>
      <c r="M40" s="13">
        <f t="shared" si="12"/>
        <v>0</v>
      </c>
      <c r="N40" s="13">
        <f t="shared" si="12"/>
        <v>0</v>
      </c>
      <c r="O40" s="13">
        <f>SUM(O41)</f>
        <v>267690.16000000003</v>
      </c>
    </row>
    <row r="41" spans="1:16" x14ac:dyDescent="0.25">
      <c r="A41" s="9" t="s">
        <v>203</v>
      </c>
      <c r="B41" s="2" t="s">
        <v>140</v>
      </c>
      <c r="C41" s="30">
        <v>10468.32</v>
      </c>
      <c r="D41" s="30">
        <v>41729.69</v>
      </c>
      <c r="E41" s="30">
        <v>43087.68</v>
      </c>
      <c r="F41" s="29">
        <v>25020.82</v>
      </c>
      <c r="G41" s="29">
        <v>29909.599999999999</v>
      </c>
      <c r="H41" s="29">
        <v>29030.65</v>
      </c>
      <c r="I41" s="29">
        <v>24137.31</v>
      </c>
      <c r="J41" s="29">
        <v>26447.32</v>
      </c>
      <c r="K41" s="29">
        <v>37858.769999999997</v>
      </c>
      <c r="L41" s="28">
        <v>0</v>
      </c>
      <c r="M41" s="28">
        <v>0</v>
      </c>
      <c r="N41" s="28">
        <v>0</v>
      </c>
      <c r="O41" s="11">
        <f>SUM(C41:N41)</f>
        <v>267690.16000000003</v>
      </c>
    </row>
    <row r="42" spans="1:16" x14ac:dyDescent="0.25">
      <c r="A42" s="8" t="s">
        <v>208</v>
      </c>
      <c r="B42" s="26" t="s">
        <v>209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f>+N43</f>
        <v>0</v>
      </c>
      <c r="O42" s="13">
        <f>SUM(O43)</f>
        <v>0</v>
      </c>
    </row>
    <row r="43" spans="1:16" ht="38.25" x14ac:dyDescent="0.25">
      <c r="A43" s="9" t="s">
        <v>210</v>
      </c>
      <c r="B43" s="2" t="s">
        <v>211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f>SUM(C43:N43)</f>
        <v>0</v>
      </c>
    </row>
    <row r="44" spans="1:16" x14ac:dyDescent="0.25">
      <c r="A44" s="8" t="s">
        <v>15</v>
      </c>
      <c r="B44" s="26" t="s">
        <v>16</v>
      </c>
      <c r="C44" s="13">
        <f>SUM(C45:C47)</f>
        <v>780.11</v>
      </c>
      <c r="D44" s="13">
        <f t="shared" ref="D44:N44" si="13">SUM(D45:D47)</f>
        <v>1186982.01</v>
      </c>
      <c r="E44" s="13">
        <f t="shared" si="13"/>
        <v>1799558.67</v>
      </c>
      <c r="F44" s="13">
        <f t="shared" si="13"/>
        <v>1938207.41</v>
      </c>
      <c r="G44" s="13">
        <f t="shared" si="13"/>
        <v>1112624.55</v>
      </c>
      <c r="H44" s="13">
        <f t="shared" si="13"/>
        <v>1014669.53</v>
      </c>
      <c r="I44" s="13">
        <f t="shared" si="13"/>
        <v>1044385.67</v>
      </c>
      <c r="J44" s="13">
        <f t="shared" si="13"/>
        <v>1177291.79</v>
      </c>
      <c r="K44" s="13">
        <f t="shared" si="13"/>
        <v>1090982.82</v>
      </c>
      <c r="L44" s="13">
        <f t="shared" si="13"/>
        <v>0</v>
      </c>
      <c r="M44" s="13">
        <f t="shared" si="13"/>
        <v>0</v>
      </c>
      <c r="N44" s="13">
        <f t="shared" si="13"/>
        <v>0</v>
      </c>
      <c r="O44" s="13">
        <f>SUM(O45:O48)</f>
        <v>10365482.560000001</v>
      </c>
    </row>
    <row r="45" spans="1:16" ht="25.5" x14ac:dyDescent="0.25">
      <c r="A45" s="9" t="s">
        <v>141</v>
      </c>
      <c r="B45" s="2" t="s">
        <v>235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1">
        <f>SUM(C45:N45)</f>
        <v>0</v>
      </c>
    </row>
    <row r="46" spans="1:16" x14ac:dyDescent="0.25">
      <c r="A46" s="9" t="s">
        <v>142</v>
      </c>
      <c r="B46" s="2" t="s">
        <v>145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1">
        <f>SUM(C46:N46)</f>
        <v>0</v>
      </c>
    </row>
    <row r="47" spans="1:16" x14ac:dyDescent="0.25">
      <c r="A47" s="9" t="s">
        <v>143</v>
      </c>
      <c r="B47" s="2" t="s">
        <v>144</v>
      </c>
      <c r="C47" s="14">
        <v>780.11</v>
      </c>
      <c r="D47" s="14">
        <v>1186982.01</v>
      </c>
      <c r="E47" s="14">
        <v>1799558.67</v>
      </c>
      <c r="F47" s="14">
        <v>1938207.41</v>
      </c>
      <c r="G47" s="14">
        <v>1112624.55</v>
      </c>
      <c r="H47" s="14">
        <v>1014669.53</v>
      </c>
      <c r="I47" s="14">
        <v>1044385.67</v>
      </c>
      <c r="J47" s="14">
        <v>1177291.79</v>
      </c>
      <c r="K47" s="14">
        <v>1090982.82</v>
      </c>
      <c r="L47" s="14">
        <v>0</v>
      </c>
      <c r="M47" s="14">
        <v>0</v>
      </c>
      <c r="N47" s="14">
        <v>0</v>
      </c>
      <c r="O47" s="11">
        <f>SUM(C47:N47)</f>
        <v>10365482.560000001</v>
      </c>
    </row>
    <row r="48" spans="1:16" x14ac:dyDescent="0.25">
      <c r="A48" s="10"/>
      <c r="B48" s="2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6" s="7" customFormat="1" x14ac:dyDescent="0.25">
      <c r="A49" s="31"/>
      <c r="B49" s="32" t="s">
        <v>17</v>
      </c>
      <c r="C49" s="33">
        <f t="shared" ref="C49:O49" si="14">C9+C30+C39</f>
        <v>34359649.390000001</v>
      </c>
      <c r="D49" s="33">
        <f t="shared" si="14"/>
        <v>24378134.789999999</v>
      </c>
      <c r="E49" s="33">
        <f t="shared" si="14"/>
        <v>26304023.490000002</v>
      </c>
      <c r="F49" s="33">
        <f t="shared" si="14"/>
        <v>26224434.84</v>
      </c>
      <c r="G49" s="33">
        <f t="shared" si="14"/>
        <v>36440313.139999993</v>
      </c>
      <c r="H49" s="33">
        <f t="shared" si="14"/>
        <v>31699592.309999999</v>
      </c>
      <c r="I49" s="33">
        <f t="shared" si="14"/>
        <v>32304338.120000001</v>
      </c>
      <c r="J49" s="33">
        <f t="shared" si="14"/>
        <v>32230906.329999998</v>
      </c>
      <c r="K49" s="33">
        <f t="shared" si="14"/>
        <v>35010544.470000006</v>
      </c>
      <c r="L49" s="33">
        <f t="shared" si="14"/>
        <v>0</v>
      </c>
      <c r="M49" s="33">
        <f t="shared" si="14"/>
        <v>0</v>
      </c>
      <c r="N49" s="33">
        <f t="shared" si="14"/>
        <v>0</v>
      </c>
      <c r="O49" s="33">
        <f t="shared" si="14"/>
        <v>278951936.88</v>
      </c>
      <c r="P49" s="45"/>
    </row>
    <row r="50" spans="1:16" x14ac:dyDescent="0.25">
      <c r="A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1:16" s="7" customFormat="1" x14ac:dyDescent="0.25">
      <c r="A51" s="31">
        <v>5</v>
      </c>
      <c r="B51" s="37" t="s">
        <v>18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5"/>
    </row>
    <row r="52" spans="1:16" s="7" customFormat="1" x14ac:dyDescent="0.25">
      <c r="A52" s="5">
        <v>5.0999999999999996</v>
      </c>
      <c r="B52" s="6" t="s">
        <v>19</v>
      </c>
      <c r="C52" s="12">
        <f>C53+C60+C70</f>
        <v>20157989.140000001</v>
      </c>
      <c r="D52" s="12">
        <f t="shared" ref="D52:O52" si="15">D53+D60+D70</f>
        <v>26281340.430000003</v>
      </c>
      <c r="E52" s="12">
        <f t="shared" si="15"/>
        <v>28638351.27</v>
      </c>
      <c r="F52" s="12">
        <f t="shared" si="15"/>
        <v>30233931.309999999</v>
      </c>
      <c r="G52" s="12">
        <f t="shared" si="15"/>
        <v>28851833.469999999</v>
      </c>
      <c r="H52" s="12">
        <f t="shared" si="15"/>
        <v>35923095.299999997</v>
      </c>
      <c r="I52" s="12">
        <f t="shared" si="15"/>
        <v>28359375.810000002</v>
      </c>
      <c r="J52" s="12">
        <f t="shared" si="15"/>
        <v>36810110.859999999</v>
      </c>
      <c r="K52" s="12">
        <f t="shared" si="15"/>
        <v>26052029.160000004</v>
      </c>
      <c r="L52" s="12">
        <f t="shared" si="15"/>
        <v>0</v>
      </c>
      <c r="M52" s="12">
        <f t="shared" si="15"/>
        <v>0</v>
      </c>
      <c r="N52" s="12">
        <f t="shared" si="15"/>
        <v>0</v>
      </c>
      <c r="O52" s="12">
        <f t="shared" si="15"/>
        <v>261308056.75000003</v>
      </c>
      <c r="P52" s="45"/>
    </row>
    <row r="53" spans="1:16" x14ac:dyDescent="0.25">
      <c r="A53" s="8" t="s">
        <v>20</v>
      </c>
      <c r="B53" s="26" t="s">
        <v>21</v>
      </c>
      <c r="C53" s="13">
        <f>SUM(C54:C59)</f>
        <v>12097119.49</v>
      </c>
      <c r="D53" s="13">
        <f t="shared" ref="D53:H53" si="16">SUM(D54:D59)</f>
        <v>14004851.220000003</v>
      </c>
      <c r="E53" s="13">
        <f t="shared" si="16"/>
        <v>14120129.59</v>
      </c>
      <c r="F53" s="13">
        <f t="shared" si="16"/>
        <v>14625705.509999998</v>
      </c>
      <c r="G53" s="13">
        <f t="shared" si="16"/>
        <v>12949149.99</v>
      </c>
      <c r="H53" s="13">
        <f t="shared" si="16"/>
        <v>17241886.620000001</v>
      </c>
      <c r="I53" s="13">
        <f t="shared" ref="I53:O53" si="17">SUM(I54:I59)</f>
        <v>13023696.93</v>
      </c>
      <c r="J53" s="13">
        <f t="shared" si="17"/>
        <v>15508401.32</v>
      </c>
      <c r="K53" s="13">
        <f t="shared" si="17"/>
        <v>14164003.160000002</v>
      </c>
      <c r="L53" s="13">
        <f t="shared" si="17"/>
        <v>0</v>
      </c>
      <c r="M53" s="13">
        <f t="shared" si="17"/>
        <v>0</v>
      </c>
      <c r="N53" s="13">
        <f t="shared" si="17"/>
        <v>0</v>
      </c>
      <c r="O53" s="13">
        <f t="shared" si="17"/>
        <v>127734943.83</v>
      </c>
    </row>
    <row r="54" spans="1:16" ht="25.5" x14ac:dyDescent="0.25">
      <c r="A54" s="9" t="s">
        <v>92</v>
      </c>
      <c r="B54" s="2" t="s">
        <v>57</v>
      </c>
      <c r="C54" s="39">
        <v>4785985.13</v>
      </c>
      <c r="D54" s="39">
        <v>4671527.62</v>
      </c>
      <c r="E54" s="39">
        <v>5449912.4100000001</v>
      </c>
      <c r="F54" s="14">
        <v>4816254.97</v>
      </c>
      <c r="G54" s="14">
        <v>4826220.0199999996</v>
      </c>
      <c r="H54" s="14">
        <v>5511825.3600000003</v>
      </c>
      <c r="I54" s="14">
        <v>5050958.45</v>
      </c>
      <c r="J54" s="14">
        <v>4984037.0999999996</v>
      </c>
      <c r="K54" s="14">
        <v>5258022.1900000004</v>
      </c>
      <c r="L54" s="14">
        <v>0</v>
      </c>
      <c r="M54" s="14">
        <v>0</v>
      </c>
      <c r="N54" s="14">
        <v>0</v>
      </c>
      <c r="O54" s="11">
        <f t="shared" ref="O54:O59" si="18">SUM(C54:N54)</f>
        <v>45354743.25</v>
      </c>
    </row>
    <row r="55" spans="1:16" ht="25.5" x14ac:dyDescent="0.25">
      <c r="A55" s="9" t="s">
        <v>93</v>
      </c>
      <c r="B55" s="2" t="s">
        <v>94</v>
      </c>
      <c r="C55" s="39">
        <v>808052.14</v>
      </c>
      <c r="D55" s="39">
        <v>850752.65</v>
      </c>
      <c r="E55" s="39">
        <v>1190056.33</v>
      </c>
      <c r="F55" s="14">
        <v>907128.7</v>
      </c>
      <c r="G55" s="14">
        <v>905161.47</v>
      </c>
      <c r="H55" s="14">
        <v>1131478</v>
      </c>
      <c r="I55" s="14">
        <v>931430.18</v>
      </c>
      <c r="J55" s="14">
        <v>976207.18</v>
      </c>
      <c r="K55" s="14">
        <v>1216412.17</v>
      </c>
      <c r="L55" s="14">
        <v>0</v>
      </c>
      <c r="M55" s="14">
        <v>0</v>
      </c>
      <c r="N55" s="14">
        <v>0</v>
      </c>
      <c r="O55" s="11">
        <f t="shared" si="18"/>
        <v>8916678.8200000003</v>
      </c>
    </row>
    <row r="56" spans="1:16" x14ac:dyDescent="0.25">
      <c r="A56" s="9" t="s">
        <v>95</v>
      </c>
      <c r="B56" s="2" t="s">
        <v>58</v>
      </c>
      <c r="C56" s="39">
        <v>944735.32</v>
      </c>
      <c r="D56" s="39">
        <v>873046.57</v>
      </c>
      <c r="E56" s="39">
        <v>1106791.75</v>
      </c>
      <c r="F56" s="14">
        <v>1065972.8400000001</v>
      </c>
      <c r="G56" s="14">
        <v>1343585.18</v>
      </c>
      <c r="H56" s="14">
        <v>1492477.76</v>
      </c>
      <c r="I56" s="14">
        <v>1207882.05</v>
      </c>
      <c r="J56" s="14">
        <v>1328516.74</v>
      </c>
      <c r="K56" s="14">
        <v>1414878.24</v>
      </c>
      <c r="L56" s="14">
        <v>0</v>
      </c>
      <c r="M56" s="14">
        <v>0</v>
      </c>
      <c r="N56" s="14">
        <v>0</v>
      </c>
      <c r="O56" s="11">
        <f t="shared" si="18"/>
        <v>10777886.449999999</v>
      </c>
    </row>
    <row r="57" spans="1:16" x14ac:dyDescent="0.25">
      <c r="A57" s="9" t="s">
        <v>96</v>
      </c>
      <c r="B57" s="2" t="s">
        <v>59</v>
      </c>
      <c r="C57" s="39">
        <v>1315766.28</v>
      </c>
      <c r="D57" s="39">
        <v>3338354.86</v>
      </c>
      <c r="E57" s="39">
        <v>1286603.02</v>
      </c>
      <c r="F57" s="14">
        <v>3534110.62</v>
      </c>
      <c r="G57" s="14">
        <v>1340842.08</v>
      </c>
      <c r="H57" s="14">
        <v>3851846.37</v>
      </c>
      <c r="I57" s="14">
        <v>1296689.06</v>
      </c>
      <c r="J57" s="14">
        <v>3769766.23</v>
      </c>
      <c r="K57" s="14">
        <v>1209740.0900000001</v>
      </c>
      <c r="L57" s="14">
        <v>0</v>
      </c>
      <c r="M57" s="14">
        <v>0</v>
      </c>
      <c r="N57" s="14">
        <v>0</v>
      </c>
      <c r="O57" s="11">
        <f t="shared" si="18"/>
        <v>20943718.609999999</v>
      </c>
    </row>
    <row r="58" spans="1:16" ht="25.5" x14ac:dyDescent="0.25">
      <c r="A58" s="9" t="s">
        <v>97</v>
      </c>
      <c r="B58" s="2" t="s">
        <v>60</v>
      </c>
      <c r="C58" s="39">
        <v>3172404.29</v>
      </c>
      <c r="D58" s="39">
        <v>3294556.97</v>
      </c>
      <c r="E58" s="39">
        <v>3959091.62</v>
      </c>
      <c r="F58" s="14">
        <v>3289479.04</v>
      </c>
      <c r="G58" s="14">
        <v>3549735.76</v>
      </c>
      <c r="H58" s="14">
        <v>4148784.03</v>
      </c>
      <c r="I58" s="14">
        <v>3342298.67</v>
      </c>
      <c r="J58" s="14">
        <v>3298315.95</v>
      </c>
      <c r="K58" s="14">
        <v>3917507.21</v>
      </c>
      <c r="L58" s="14">
        <v>0</v>
      </c>
      <c r="M58" s="14">
        <v>0</v>
      </c>
      <c r="N58" s="14">
        <v>0</v>
      </c>
      <c r="O58" s="11">
        <f t="shared" si="18"/>
        <v>31972173.540000003</v>
      </c>
    </row>
    <row r="59" spans="1:16" x14ac:dyDescent="0.25">
      <c r="A59" s="9" t="s">
        <v>98</v>
      </c>
      <c r="B59" s="2" t="s">
        <v>61</v>
      </c>
      <c r="C59" s="39">
        <v>1070176.33</v>
      </c>
      <c r="D59" s="39">
        <v>976612.55</v>
      </c>
      <c r="E59" s="39">
        <v>1127674.46</v>
      </c>
      <c r="F59" s="14">
        <v>1012759.34</v>
      </c>
      <c r="G59" s="14">
        <v>983605.48</v>
      </c>
      <c r="H59" s="14">
        <v>1105475.1000000001</v>
      </c>
      <c r="I59" s="14">
        <v>1194438.52</v>
      </c>
      <c r="J59" s="14">
        <v>1151558.1200000001</v>
      </c>
      <c r="K59" s="14">
        <v>1147443.26</v>
      </c>
      <c r="L59" s="14">
        <v>0</v>
      </c>
      <c r="M59" s="14">
        <v>0</v>
      </c>
      <c r="N59" s="14">
        <v>0</v>
      </c>
      <c r="O59" s="11">
        <f t="shared" si="18"/>
        <v>9769743.1599999983</v>
      </c>
    </row>
    <row r="60" spans="1:16" ht="13.5" customHeight="1" x14ac:dyDescent="0.25">
      <c r="A60" s="8" t="s">
        <v>22</v>
      </c>
      <c r="B60" s="26" t="s">
        <v>23</v>
      </c>
      <c r="C60" s="13">
        <f>SUM(C61:C69)</f>
        <v>1517359.0499999998</v>
      </c>
      <c r="D60" s="13">
        <f t="shared" ref="D60:J60" si="19">SUM(D61:D69)</f>
        <v>5168663.3600000003</v>
      </c>
      <c r="E60" s="13">
        <f t="shared" si="19"/>
        <v>6258514.5900000008</v>
      </c>
      <c r="F60" s="13">
        <f t="shared" si="19"/>
        <v>7070480.8400000008</v>
      </c>
      <c r="G60" s="13">
        <f t="shared" si="19"/>
        <v>4253266.3</v>
      </c>
      <c r="H60" s="13">
        <f t="shared" si="19"/>
        <v>7506170.46</v>
      </c>
      <c r="I60" s="13">
        <f t="shared" si="19"/>
        <v>3310311.2100000004</v>
      </c>
      <c r="J60" s="13">
        <f t="shared" si="19"/>
        <v>5845769.71</v>
      </c>
      <c r="K60" s="13">
        <f>SUM(K61:K69)</f>
        <v>3238065.01</v>
      </c>
      <c r="L60" s="13">
        <f>SUM(L61:L69)</f>
        <v>0</v>
      </c>
      <c r="M60" s="13">
        <f>SUM(M61:M69)</f>
        <v>0</v>
      </c>
      <c r="N60" s="13">
        <f>SUM(N61:N69)</f>
        <v>0</v>
      </c>
      <c r="O60" s="13">
        <f>SUM(O61:O69)</f>
        <v>44168600.530000001</v>
      </c>
    </row>
    <row r="61" spans="1:16" ht="25.5" x14ac:dyDescent="0.25">
      <c r="A61" s="9" t="s">
        <v>99</v>
      </c>
      <c r="B61" s="2" t="s">
        <v>108</v>
      </c>
      <c r="C61" s="39">
        <v>134157.29999999999</v>
      </c>
      <c r="D61" s="39">
        <v>345217.43</v>
      </c>
      <c r="E61" s="39">
        <v>683861.13</v>
      </c>
      <c r="F61" s="14">
        <v>262986</v>
      </c>
      <c r="G61" s="14">
        <v>211360.44</v>
      </c>
      <c r="H61" s="14">
        <v>315057.23</v>
      </c>
      <c r="I61" s="14">
        <v>190447.26</v>
      </c>
      <c r="J61" s="14">
        <v>288930.21000000002</v>
      </c>
      <c r="K61" s="14">
        <v>32312.84</v>
      </c>
      <c r="L61" s="14">
        <v>0</v>
      </c>
      <c r="M61" s="14">
        <v>0</v>
      </c>
      <c r="N61" s="14">
        <v>0</v>
      </c>
      <c r="O61" s="11">
        <f t="shared" ref="O61:O69" si="20">SUM(C61:N61)</f>
        <v>2464329.84</v>
      </c>
    </row>
    <row r="62" spans="1:16" x14ac:dyDescent="0.25">
      <c r="A62" s="9" t="s">
        <v>100</v>
      </c>
      <c r="B62" s="2" t="s">
        <v>109</v>
      </c>
      <c r="C62" s="39">
        <v>7689.72</v>
      </c>
      <c r="D62" s="39">
        <v>7076.23</v>
      </c>
      <c r="E62" s="39">
        <v>19374.810000000001</v>
      </c>
      <c r="F62" s="14">
        <v>28326.05</v>
      </c>
      <c r="G62" s="14">
        <v>8846.84</v>
      </c>
      <c r="H62" s="14">
        <v>38338.1</v>
      </c>
      <c r="I62" s="14">
        <v>11044.8</v>
      </c>
      <c r="J62" s="14">
        <v>33893.39</v>
      </c>
      <c r="K62" s="14">
        <v>26387.119999999999</v>
      </c>
      <c r="L62" s="14">
        <v>0</v>
      </c>
      <c r="M62" s="14">
        <v>0</v>
      </c>
      <c r="N62" s="14">
        <v>0</v>
      </c>
      <c r="O62" s="11">
        <f t="shared" si="20"/>
        <v>180977.06</v>
      </c>
    </row>
    <row r="63" spans="1:16" ht="25.5" x14ac:dyDescent="0.25">
      <c r="A63" s="9" t="s">
        <v>101</v>
      </c>
      <c r="B63" s="2" t="s">
        <v>114</v>
      </c>
      <c r="C63" s="39">
        <v>0</v>
      </c>
      <c r="D63" s="39">
        <v>0</v>
      </c>
      <c r="E63" s="39">
        <v>0</v>
      </c>
      <c r="F63" s="14">
        <v>0</v>
      </c>
      <c r="G63" s="14">
        <v>0</v>
      </c>
      <c r="H63" s="14">
        <v>2022792.5</v>
      </c>
      <c r="I63" s="14">
        <v>0</v>
      </c>
      <c r="J63" s="14">
        <v>2228000</v>
      </c>
      <c r="K63" s="14">
        <v>0</v>
      </c>
      <c r="L63" s="14">
        <v>0</v>
      </c>
      <c r="M63" s="14">
        <v>0</v>
      </c>
      <c r="N63" s="14">
        <v>0</v>
      </c>
      <c r="O63" s="11">
        <f t="shared" si="20"/>
        <v>4250792.5</v>
      </c>
    </row>
    <row r="64" spans="1:16" ht="25.5" x14ac:dyDescent="0.25">
      <c r="A64" s="9" t="s">
        <v>102</v>
      </c>
      <c r="B64" s="2" t="s">
        <v>110</v>
      </c>
      <c r="C64" s="39">
        <v>987584.71</v>
      </c>
      <c r="D64" s="39">
        <v>1288296.79</v>
      </c>
      <c r="E64" s="39">
        <v>1599038.76</v>
      </c>
      <c r="F64" s="14">
        <v>1400729.32</v>
      </c>
      <c r="G64" s="14">
        <v>1420218.04</v>
      </c>
      <c r="H64" s="14">
        <v>1366539.03</v>
      </c>
      <c r="I64" s="14">
        <v>1199806.56</v>
      </c>
      <c r="J64" s="14">
        <v>1142323.25</v>
      </c>
      <c r="K64" s="14">
        <v>588797.81999999995</v>
      </c>
      <c r="L64" s="14">
        <v>0</v>
      </c>
      <c r="M64" s="14">
        <v>0</v>
      </c>
      <c r="N64" s="14">
        <v>0</v>
      </c>
      <c r="O64" s="11">
        <f t="shared" si="20"/>
        <v>10993334.280000001</v>
      </c>
    </row>
    <row r="65" spans="1:15" ht="25.5" x14ac:dyDescent="0.25">
      <c r="A65" s="9" t="s">
        <v>103</v>
      </c>
      <c r="B65" s="2" t="s">
        <v>115</v>
      </c>
      <c r="C65" s="39">
        <v>74985</v>
      </c>
      <c r="D65" s="39">
        <v>1861560.9</v>
      </c>
      <c r="E65" s="39">
        <v>1345499.6</v>
      </c>
      <c r="F65" s="14">
        <v>4000566.44</v>
      </c>
      <c r="G65" s="14">
        <v>721742.4</v>
      </c>
      <c r="H65" s="14">
        <v>1888492.55</v>
      </c>
      <c r="I65" s="14">
        <v>308866</v>
      </c>
      <c r="J65" s="14">
        <v>506802.46</v>
      </c>
      <c r="K65" s="14">
        <v>1746736.12</v>
      </c>
      <c r="L65" s="14">
        <v>0</v>
      </c>
      <c r="M65" s="14">
        <v>0</v>
      </c>
      <c r="N65" s="14">
        <v>0</v>
      </c>
      <c r="O65" s="11">
        <f t="shared" si="20"/>
        <v>12455251.470000003</v>
      </c>
    </row>
    <row r="66" spans="1:15" x14ac:dyDescent="0.25">
      <c r="A66" s="9" t="s">
        <v>104</v>
      </c>
      <c r="B66" s="2" t="s">
        <v>111</v>
      </c>
      <c r="C66" s="39">
        <v>224528.16</v>
      </c>
      <c r="D66" s="39">
        <v>1406408.23</v>
      </c>
      <c r="E66" s="39">
        <v>1594119.01</v>
      </c>
      <c r="F66" s="14">
        <v>1254498.8500000001</v>
      </c>
      <c r="G66" s="14">
        <v>1434242.27</v>
      </c>
      <c r="H66" s="14">
        <v>1438557.71</v>
      </c>
      <c r="I66" s="14">
        <v>1306833.8999999999</v>
      </c>
      <c r="J66" s="14">
        <v>1459808.92</v>
      </c>
      <c r="K66" s="14">
        <v>767838.11</v>
      </c>
      <c r="L66" s="14">
        <v>0</v>
      </c>
      <c r="M66" s="14">
        <v>0</v>
      </c>
      <c r="N66" s="14">
        <v>0</v>
      </c>
      <c r="O66" s="11">
        <f t="shared" si="20"/>
        <v>10886835.159999998</v>
      </c>
    </row>
    <row r="67" spans="1:15" ht="25.5" x14ac:dyDescent="0.25">
      <c r="A67" s="9" t="s">
        <v>105</v>
      </c>
      <c r="B67" s="2" t="s">
        <v>112</v>
      </c>
      <c r="C67" s="39">
        <v>6678.98</v>
      </c>
      <c r="D67" s="39">
        <v>45475.839999999997</v>
      </c>
      <c r="E67" s="39">
        <v>765349.75</v>
      </c>
      <c r="F67" s="14">
        <v>18401.28</v>
      </c>
      <c r="G67" s="14">
        <v>204882.4</v>
      </c>
      <c r="H67" s="14">
        <v>81693.990000000005</v>
      </c>
      <c r="I67" s="14">
        <v>77771.72</v>
      </c>
      <c r="J67" s="14">
        <v>50660.02</v>
      </c>
      <c r="K67" s="14">
        <v>3884.85</v>
      </c>
      <c r="L67" s="14">
        <v>0</v>
      </c>
      <c r="M67" s="14">
        <v>0</v>
      </c>
      <c r="N67" s="14">
        <v>0</v>
      </c>
      <c r="O67" s="11">
        <f t="shared" si="20"/>
        <v>1254798.83</v>
      </c>
    </row>
    <row r="68" spans="1:15" x14ac:dyDescent="0.25">
      <c r="A68" s="9" t="s">
        <v>106</v>
      </c>
      <c r="B68" s="2" t="s">
        <v>116</v>
      </c>
      <c r="C68" s="39">
        <v>0</v>
      </c>
      <c r="D68" s="39">
        <v>0</v>
      </c>
      <c r="E68" s="3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1">
        <f t="shared" si="20"/>
        <v>0</v>
      </c>
    </row>
    <row r="69" spans="1:15" ht="25.5" x14ac:dyDescent="0.25">
      <c r="A69" s="9" t="s">
        <v>107</v>
      </c>
      <c r="B69" s="2" t="s">
        <v>113</v>
      </c>
      <c r="C69" s="39">
        <v>81735.179999999993</v>
      </c>
      <c r="D69" s="39">
        <v>214627.94</v>
      </c>
      <c r="E69" s="39">
        <v>251271.53</v>
      </c>
      <c r="F69" s="14">
        <v>104972.9</v>
      </c>
      <c r="G69" s="14">
        <v>251973.91</v>
      </c>
      <c r="H69" s="14">
        <v>354699.35</v>
      </c>
      <c r="I69" s="14">
        <v>215540.97</v>
      </c>
      <c r="J69" s="14">
        <v>135351.46</v>
      </c>
      <c r="K69" s="14">
        <v>72108.149999999994</v>
      </c>
      <c r="L69" s="14">
        <v>0</v>
      </c>
      <c r="M69" s="14">
        <v>0</v>
      </c>
      <c r="N69" s="14">
        <v>0</v>
      </c>
      <c r="O69" s="11">
        <f t="shared" si="20"/>
        <v>1682281.39</v>
      </c>
    </row>
    <row r="70" spans="1:15" x14ac:dyDescent="0.25">
      <c r="A70" s="8" t="s">
        <v>24</v>
      </c>
      <c r="B70" s="26" t="s">
        <v>25</v>
      </c>
      <c r="C70" s="13">
        <f>SUM(C71:C79)</f>
        <v>6543510.5999999996</v>
      </c>
      <c r="D70" s="13">
        <f t="shared" ref="D70:N70" si="21">SUM(D71:D79)</f>
        <v>7107825.8500000006</v>
      </c>
      <c r="E70" s="13">
        <f t="shared" si="21"/>
        <v>8259707.0899999989</v>
      </c>
      <c r="F70" s="13">
        <f t="shared" si="21"/>
        <v>8537744.9600000009</v>
      </c>
      <c r="G70" s="13">
        <f t="shared" si="21"/>
        <v>11649417.179999998</v>
      </c>
      <c r="H70" s="13">
        <f t="shared" si="21"/>
        <v>11175038.219999999</v>
      </c>
      <c r="I70" s="13">
        <f t="shared" si="21"/>
        <v>12025367.67</v>
      </c>
      <c r="J70" s="13">
        <f t="shared" si="21"/>
        <v>15455939.829999998</v>
      </c>
      <c r="K70" s="13">
        <f>SUM(K71:K79)</f>
        <v>8649960.9900000002</v>
      </c>
      <c r="L70" s="13">
        <f t="shared" si="21"/>
        <v>0</v>
      </c>
      <c r="M70" s="13">
        <f t="shared" si="21"/>
        <v>0</v>
      </c>
      <c r="N70" s="13">
        <f t="shared" si="21"/>
        <v>0</v>
      </c>
      <c r="O70" s="13">
        <f>SUM(O71:O79)</f>
        <v>89404512.390000015</v>
      </c>
    </row>
    <row r="71" spans="1:15" x14ac:dyDescent="0.25">
      <c r="A71" s="9" t="s">
        <v>117</v>
      </c>
      <c r="B71" s="2" t="s">
        <v>126</v>
      </c>
      <c r="C71" s="39">
        <v>3148614.36</v>
      </c>
      <c r="D71" s="39">
        <v>3304049.06</v>
      </c>
      <c r="E71" s="39">
        <v>3255844.85</v>
      </c>
      <c r="F71" s="14">
        <v>3653175.52</v>
      </c>
      <c r="G71" s="14">
        <v>3468139.87</v>
      </c>
      <c r="H71" s="14">
        <v>3490428.53</v>
      </c>
      <c r="I71" s="16">
        <v>3867538.67</v>
      </c>
      <c r="J71" s="16">
        <v>3956186.7</v>
      </c>
      <c r="K71" s="16">
        <v>4093303.68</v>
      </c>
      <c r="L71" s="14">
        <v>0</v>
      </c>
      <c r="M71" s="14">
        <v>0</v>
      </c>
      <c r="N71" s="14">
        <v>0</v>
      </c>
      <c r="O71" s="11">
        <f t="shared" ref="O71:O79" si="22">SUM(C71:N71)</f>
        <v>32237281.239999998</v>
      </c>
    </row>
    <row r="72" spans="1:15" x14ac:dyDescent="0.25">
      <c r="A72" s="9" t="s">
        <v>118</v>
      </c>
      <c r="B72" s="2" t="s">
        <v>127</v>
      </c>
      <c r="C72" s="39">
        <v>17906.62</v>
      </c>
      <c r="D72" s="39">
        <v>1326244.05</v>
      </c>
      <c r="E72" s="39">
        <v>3054907.01</v>
      </c>
      <c r="F72" s="14">
        <v>1317533.04</v>
      </c>
      <c r="G72" s="14">
        <v>2852817.95</v>
      </c>
      <c r="H72" s="14">
        <v>2127667.0299999998</v>
      </c>
      <c r="I72" s="16">
        <v>3882746.79</v>
      </c>
      <c r="J72" s="16">
        <v>2494588.56</v>
      </c>
      <c r="K72" s="16">
        <v>2326698.4</v>
      </c>
      <c r="L72" s="14">
        <v>0</v>
      </c>
      <c r="M72" s="14">
        <v>0</v>
      </c>
      <c r="N72" s="14">
        <v>0</v>
      </c>
      <c r="O72" s="11">
        <f t="shared" si="22"/>
        <v>19401109.449999996</v>
      </c>
    </row>
    <row r="73" spans="1:15" ht="25.5" x14ac:dyDescent="0.25">
      <c r="A73" s="9" t="s">
        <v>119</v>
      </c>
      <c r="B73" s="2" t="s">
        <v>128</v>
      </c>
      <c r="C73" s="39">
        <v>232610.42</v>
      </c>
      <c r="D73" s="39">
        <v>278497.2</v>
      </c>
      <c r="E73" s="39">
        <v>442709.46</v>
      </c>
      <c r="F73" s="14">
        <v>1200464.98</v>
      </c>
      <c r="G73" s="14">
        <v>1285524.96</v>
      </c>
      <c r="H73" s="14">
        <v>612508.12</v>
      </c>
      <c r="I73" s="16">
        <v>558767.19999999995</v>
      </c>
      <c r="J73" s="16">
        <v>1450160.46</v>
      </c>
      <c r="K73" s="16">
        <v>1236272.68</v>
      </c>
      <c r="L73" s="14">
        <v>0</v>
      </c>
      <c r="M73" s="14">
        <v>0</v>
      </c>
      <c r="N73" s="14">
        <v>0</v>
      </c>
      <c r="O73" s="11">
        <f t="shared" si="22"/>
        <v>7297515.4799999995</v>
      </c>
    </row>
    <row r="74" spans="1:15" ht="25.5" x14ac:dyDescent="0.25">
      <c r="A74" s="9" t="s">
        <v>120</v>
      </c>
      <c r="B74" s="2" t="s">
        <v>129</v>
      </c>
      <c r="C74" s="39">
        <v>91271.34</v>
      </c>
      <c r="D74" s="39">
        <v>356863.74</v>
      </c>
      <c r="E74" s="39">
        <v>189213.43</v>
      </c>
      <c r="F74" s="14">
        <v>119127.17</v>
      </c>
      <c r="G74" s="14">
        <v>99815.1</v>
      </c>
      <c r="H74" s="14">
        <v>904826.92</v>
      </c>
      <c r="I74" s="14">
        <v>406535.91</v>
      </c>
      <c r="J74" s="14">
        <v>241562.87</v>
      </c>
      <c r="K74" s="14">
        <v>140665.94</v>
      </c>
      <c r="L74" s="14">
        <v>0</v>
      </c>
      <c r="M74" s="14">
        <v>0</v>
      </c>
      <c r="N74" s="14">
        <v>0</v>
      </c>
      <c r="O74" s="11">
        <f t="shared" si="22"/>
        <v>2549882.4200000004</v>
      </c>
    </row>
    <row r="75" spans="1:15" ht="25.5" x14ac:dyDescent="0.25">
      <c r="A75" s="9" t="s">
        <v>121</v>
      </c>
      <c r="B75" s="2" t="s">
        <v>130</v>
      </c>
      <c r="C75" s="39">
        <v>779486.48</v>
      </c>
      <c r="D75" s="39">
        <v>1471146.55</v>
      </c>
      <c r="E75" s="39">
        <v>871665.9</v>
      </c>
      <c r="F75" s="14">
        <v>1715467.59</v>
      </c>
      <c r="G75" s="14">
        <v>1958454.25</v>
      </c>
      <c r="H75" s="14">
        <v>2932454.09</v>
      </c>
      <c r="I75" s="14">
        <v>2736671.49</v>
      </c>
      <c r="J75" s="14">
        <v>6898500.2199999997</v>
      </c>
      <c r="K75" s="14">
        <v>419767.22</v>
      </c>
      <c r="L75" s="14">
        <v>0</v>
      </c>
      <c r="M75" s="14">
        <v>0</v>
      </c>
      <c r="N75" s="14">
        <v>0</v>
      </c>
      <c r="O75" s="11">
        <f t="shared" si="22"/>
        <v>19783613.789999999</v>
      </c>
    </row>
    <row r="76" spans="1:15" ht="25.5" x14ac:dyDescent="0.25">
      <c r="A76" s="9" t="s">
        <v>122</v>
      </c>
      <c r="B76" s="2" t="s">
        <v>131</v>
      </c>
      <c r="C76" s="39">
        <v>0</v>
      </c>
      <c r="D76" s="39">
        <v>0</v>
      </c>
      <c r="E76" s="39">
        <v>0</v>
      </c>
      <c r="F76" s="14">
        <v>5861.1</v>
      </c>
      <c r="G76" s="14">
        <v>0</v>
      </c>
      <c r="H76" s="14">
        <v>5861.1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1">
        <f t="shared" si="22"/>
        <v>11722.2</v>
      </c>
    </row>
    <row r="77" spans="1:15" x14ac:dyDescent="0.25">
      <c r="A77" s="9" t="s">
        <v>123</v>
      </c>
      <c r="B77" s="2" t="s">
        <v>132</v>
      </c>
      <c r="C77" s="39">
        <v>45570.6</v>
      </c>
      <c r="D77" s="39">
        <v>49399.08</v>
      </c>
      <c r="E77" s="39">
        <v>60777.55</v>
      </c>
      <c r="F77" s="14">
        <v>58473.17</v>
      </c>
      <c r="G77" s="14">
        <v>53939.03</v>
      </c>
      <c r="H77" s="14">
        <v>119034.52</v>
      </c>
      <c r="I77" s="14">
        <v>68692.83</v>
      </c>
      <c r="J77" s="14">
        <v>68449.759999999995</v>
      </c>
      <c r="K77" s="14">
        <v>62345.22</v>
      </c>
      <c r="L77" s="14">
        <v>0</v>
      </c>
      <c r="M77" s="14">
        <v>0</v>
      </c>
      <c r="N77" s="14">
        <v>0</v>
      </c>
      <c r="O77" s="11">
        <f t="shared" si="22"/>
        <v>586681.75999999989</v>
      </c>
    </row>
    <row r="78" spans="1:15" x14ac:dyDescent="0.25">
      <c r="A78" s="9" t="s">
        <v>124</v>
      </c>
      <c r="B78" s="2" t="s">
        <v>133</v>
      </c>
      <c r="C78" s="39">
        <v>14280.8</v>
      </c>
      <c r="D78" s="39">
        <v>944.8</v>
      </c>
      <c r="E78" s="39">
        <v>0</v>
      </c>
      <c r="F78" s="14">
        <v>142600</v>
      </c>
      <c r="G78" s="14">
        <v>1895.76</v>
      </c>
      <c r="H78" s="14">
        <v>43.09</v>
      </c>
      <c r="I78" s="14">
        <v>0</v>
      </c>
      <c r="J78" s="14">
        <v>0</v>
      </c>
      <c r="K78" s="14">
        <v>1206.8900000000001</v>
      </c>
      <c r="L78" s="14">
        <v>0</v>
      </c>
      <c r="M78" s="14">
        <v>0</v>
      </c>
      <c r="N78" s="14">
        <v>0</v>
      </c>
      <c r="O78" s="11">
        <f t="shared" si="22"/>
        <v>160971.34000000003</v>
      </c>
    </row>
    <row r="79" spans="1:15" x14ac:dyDescent="0.25">
      <c r="A79" s="9" t="s">
        <v>125</v>
      </c>
      <c r="B79" s="2" t="s">
        <v>134</v>
      </c>
      <c r="C79" s="39">
        <v>2213769.98</v>
      </c>
      <c r="D79" s="39">
        <v>320681.37</v>
      </c>
      <c r="E79" s="39">
        <v>384588.89</v>
      </c>
      <c r="F79" s="14">
        <v>325042.39</v>
      </c>
      <c r="G79" s="14">
        <v>1928830.26</v>
      </c>
      <c r="H79" s="14">
        <v>982214.82</v>
      </c>
      <c r="I79" s="14">
        <v>504414.78</v>
      </c>
      <c r="J79" s="14">
        <v>346491.26</v>
      </c>
      <c r="K79" s="14">
        <v>369700.96</v>
      </c>
      <c r="L79" s="14">
        <v>0</v>
      </c>
      <c r="M79" s="14">
        <v>0</v>
      </c>
      <c r="N79" s="14">
        <v>0</v>
      </c>
      <c r="O79" s="11">
        <f t="shared" si="22"/>
        <v>7375734.7100000009</v>
      </c>
    </row>
    <row r="80" spans="1:15" x14ac:dyDescent="0.25">
      <c r="A80" s="10"/>
      <c r="B80" s="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6" s="7" customFormat="1" ht="25.5" x14ac:dyDescent="0.25">
      <c r="A81" s="5">
        <v>5.2</v>
      </c>
      <c r="B81" s="6" t="s">
        <v>26</v>
      </c>
      <c r="C81" s="12">
        <f>C82+C85+C90+C94</f>
        <v>472869.86</v>
      </c>
      <c r="D81" s="12">
        <f t="shared" ref="D81:O81" si="23">D82+D85+D90+D94</f>
        <v>582849.58000000007</v>
      </c>
      <c r="E81" s="12">
        <f t="shared" si="23"/>
        <v>739639.93</v>
      </c>
      <c r="F81" s="12">
        <f t="shared" si="23"/>
        <v>520969.83</v>
      </c>
      <c r="G81" s="12">
        <f t="shared" si="23"/>
        <v>592708.39</v>
      </c>
      <c r="H81" s="12">
        <f t="shared" si="23"/>
        <v>848360.67999999993</v>
      </c>
      <c r="I81" s="12">
        <f t="shared" si="23"/>
        <v>566080.23</v>
      </c>
      <c r="J81" s="12">
        <f t="shared" si="23"/>
        <v>654125.44999999995</v>
      </c>
      <c r="K81" s="12">
        <f t="shared" si="23"/>
        <v>719822.53</v>
      </c>
      <c r="L81" s="12">
        <f t="shared" si="23"/>
        <v>0</v>
      </c>
      <c r="M81" s="12">
        <f t="shared" si="23"/>
        <v>0</v>
      </c>
      <c r="N81" s="12">
        <f t="shared" si="23"/>
        <v>0</v>
      </c>
      <c r="O81" s="12">
        <f t="shared" si="23"/>
        <v>5697426.4800000004</v>
      </c>
      <c r="P81" s="45"/>
    </row>
    <row r="82" spans="1:16" x14ac:dyDescent="0.25">
      <c r="A82" s="8" t="s">
        <v>27</v>
      </c>
      <c r="B82" s="26" t="s">
        <v>28</v>
      </c>
      <c r="C82" s="13">
        <f>SUM(C83:C84)</f>
        <v>0</v>
      </c>
      <c r="D82" s="13">
        <f t="shared" ref="D82:O82" si="24">SUM(D83:D84)</f>
        <v>0</v>
      </c>
      <c r="E82" s="13">
        <f t="shared" si="24"/>
        <v>0</v>
      </c>
      <c r="F82" s="13">
        <f t="shared" si="24"/>
        <v>0</v>
      </c>
      <c r="G82" s="13">
        <f t="shared" si="24"/>
        <v>0</v>
      </c>
      <c r="H82" s="13">
        <f t="shared" si="24"/>
        <v>0</v>
      </c>
      <c r="I82" s="13">
        <f t="shared" si="24"/>
        <v>0</v>
      </c>
      <c r="J82" s="13">
        <f t="shared" si="24"/>
        <v>0</v>
      </c>
      <c r="K82" s="13">
        <f t="shared" si="24"/>
        <v>0</v>
      </c>
      <c r="L82" s="13">
        <f t="shared" si="24"/>
        <v>0</v>
      </c>
      <c r="M82" s="13">
        <f t="shared" si="24"/>
        <v>0</v>
      </c>
      <c r="N82" s="13">
        <f t="shared" si="24"/>
        <v>0</v>
      </c>
      <c r="O82" s="13">
        <f t="shared" si="24"/>
        <v>0</v>
      </c>
    </row>
    <row r="83" spans="1:16" x14ac:dyDescent="0.25">
      <c r="A83" s="9" t="s">
        <v>146</v>
      </c>
      <c r="B83" s="2" t="s">
        <v>147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1">
        <f t="shared" ref="O83:O84" si="25">SUM(C83:N83)</f>
        <v>0</v>
      </c>
    </row>
    <row r="84" spans="1:16" x14ac:dyDescent="0.25">
      <c r="A84" s="9" t="s">
        <v>148</v>
      </c>
      <c r="B84" s="2" t="s">
        <v>149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1">
        <f t="shared" si="25"/>
        <v>0</v>
      </c>
    </row>
    <row r="85" spans="1:16" x14ac:dyDescent="0.25">
      <c r="A85" s="8" t="s">
        <v>29</v>
      </c>
      <c r="B85" s="26" t="s">
        <v>30</v>
      </c>
      <c r="C85" s="13">
        <f>SUM(C86:C89)</f>
        <v>0</v>
      </c>
      <c r="D85" s="13">
        <f t="shared" ref="D85:O85" si="26">SUM(D86:D89)</f>
        <v>0</v>
      </c>
      <c r="E85" s="13">
        <f t="shared" si="26"/>
        <v>0</v>
      </c>
      <c r="F85" s="13">
        <f t="shared" si="26"/>
        <v>0</v>
      </c>
      <c r="G85" s="13">
        <f t="shared" si="26"/>
        <v>0</v>
      </c>
      <c r="H85" s="13">
        <f t="shared" si="26"/>
        <v>0</v>
      </c>
      <c r="I85" s="13">
        <f t="shared" si="26"/>
        <v>0</v>
      </c>
      <c r="J85" s="13">
        <f t="shared" si="26"/>
        <v>0</v>
      </c>
      <c r="K85" s="13">
        <f t="shared" si="26"/>
        <v>0</v>
      </c>
      <c r="L85" s="13">
        <f t="shared" si="26"/>
        <v>0</v>
      </c>
      <c r="M85" s="13">
        <f t="shared" si="26"/>
        <v>0</v>
      </c>
      <c r="N85" s="13">
        <f t="shared" si="26"/>
        <v>0</v>
      </c>
      <c r="O85" s="13">
        <f t="shared" si="26"/>
        <v>0</v>
      </c>
    </row>
    <row r="86" spans="1:16" x14ac:dyDescent="0.25">
      <c r="A86" s="9" t="s">
        <v>150</v>
      </c>
      <c r="B86" s="2" t="s">
        <v>154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1">
        <f t="shared" ref="O86:O89" si="27">SUM(C86:N86)</f>
        <v>0</v>
      </c>
    </row>
    <row r="87" spans="1:16" x14ac:dyDescent="0.25">
      <c r="A87" s="9" t="s">
        <v>151</v>
      </c>
      <c r="B87" s="2" t="s">
        <v>155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1">
        <f t="shared" si="27"/>
        <v>0</v>
      </c>
    </row>
    <row r="88" spans="1:16" x14ac:dyDescent="0.25">
      <c r="A88" s="9" t="s">
        <v>152</v>
      </c>
      <c r="B88" s="2" t="s">
        <v>156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1">
        <f t="shared" si="27"/>
        <v>0</v>
      </c>
    </row>
    <row r="89" spans="1:16" ht="25.5" x14ac:dyDescent="0.25">
      <c r="A89" s="9" t="s">
        <v>153</v>
      </c>
      <c r="B89" s="2" t="s">
        <v>157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1">
        <f t="shared" si="27"/>
        <v>0</v>
      </c>
    </row>
    <row r="90" spans="1:16" x14ac:dyDescent="0.25">
      <c r="A90" s="8" t="s">
        <v>31</v>
      </c>
      <c r="B90" s="26" t="s">
        <v>32</v>
      </c>
      <c r="C90" s="13">
        <f>SUM(C91:C93)</f>
        <v>472869.86</v>
      </c>
      <c r="D90" s="13">
        <f t="shared" ref="D90:O90" si="28">SUM(D91:D93)</f>
        <v>582849.58000000007</v>
      </c>
      <c r="E90" s="13">
        <f t="shared" si="28"/>
        <v>739639.93</v>
      </c>
      <c r="F90" s="13">
        <f t="shared" si="28"/>
        <v>520969.83</v>
      </c>
      <c r="G90" s="13">
        <f t="shared" si="28"/>
        <v>592708.39</v>
      </c>
      <c r="H90" s="13">
        <f t="shared" si="28"/>
        <v>848360.67999999993</v>
      </c>
      <c r="I90" s="13">
        <f t="shared" si="28"/>
        <v>566080.23</v>
      </c>
      <c r="J90" s="13">
        <f t="shared" si="28"/>
        <v>654125.44999999995</v>
      </c>
      <c r="K90" s="13">
        <f t="shared" si="28"/>
        <v>719822.53</v>
      </c>
      <c r="L90" s="13">
        <f t="shared" si="28"/>
        <v>0</v>
      </c>
      <c r="M90" s="13">
        <f t="shared" si="28"/>
        <v>0</v>
      </c>
      <c r="N90" s="13">
        <f t="shared" si="28"/>
        <v>0</v>
      </c>
      <c r="O90" s="13">
        <f t="shared" si="28"/>
        <v>5697426.4800000004</v>
      </c>
    </row>
    <row r="91" spans="1:16" x14ac:dyDescent="0.25">
      <c r="A91" s="9" t="s">
        <v>158</v>
      </c>
      <c r="B91" s="2" t="s">
        <v>161</v>
      </c>
      <c r="C91" s="14">
        <v>208834.72</v>
      </c>
      <c r="D91" s="14">
        <v>226325.24</v>
      </c>
      <c r="E91" s="14">
        <v>248308.85</v>
      </c>
      <c r="F91" s="14">
        <v>240097.75</v>
      </c>
      <c r="G91" s="14">
        <v>236704.34</v>
      </c>
      <c r="H91" s="14">
        <v>262079.18</v>
      </c>
      <c r="I91" s="14">
        <v>243280.51</v>
      </c>
      <c r="J91" s="14">
        <v>253749.71</v>
      </c>
      <c r="K91" s="14">
        <v>249932.16</v>
      </c>
      <c r="L91" s="14">
        <v>0</v>
      </c>
      <c r="M91" s="14">
        <v>0</v>
      </c>
      <c r="N91" s="14">
        <v>0</v>
      </c>
      <c r="O91" s="11">
        <f t="shared" ref="O91:O93" si="29">SUM(C91:N91)</f>
        <v>2169312.46</v>
      </c>
    </row>
    <row r="92" spans="1:16" x14ac:dyDescent="0.25">
      <c r="A92" s="9" t="s">
        <v>159</v>
      </c>
      <c r="B92" s="2" t="s">
        <v>162</v>
      </c>
      <c r="C92" s="14">
        <v>264035.14</v>
      </c>
      <c r="D92" s="14">
        <v>356524.34</v>
      </c>
      <c r="E92" s="14">
        <v>491331.08</v>
      </c>
      <c r="F92" s="14">
        <v>280872.08</v>
      </c>
      <c r="G92" s="14">
        <v>356004.05</v>
      </c>
      <c r="H92" s="14">
        <v>586281.5</v>
      </c>
      <c r="I92" s="14">
        <v>322799.71999999997</v>
      </c>
      <c r="J92" s="14">
        <v>400375.74</v>
      </c>
      <c r="K92" s="14">
        <v>469890.37</v>
      </c>
      <c r="L92" s="14">
        <v>0</v>
      </c>
      <c r="M92" s="14">
        <v>0</v>
      </c>
      <c r="N92" s="14">
        <v>0</v>
      </c>
      <c r="O92" s="11">
        <f t="shared" si="29"/>
        <v>3528114.0200000005</v>
      </c>
    </row>
    <row r="93" spans="1:16" x14ac:dyDescent="0.25">
      <c r="A93" s="9" t="s">
        <v>160</v>
      </c>
      <c r="B93" s="2" t="s">
        <v>163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1">
        <f t="shared" si="29"/>
        <v>0</v>
      </c>
    </row>
    <row r="94" spans="1:16" x14ac:dyDescent="0.25">
      <c r="A94" s="8" t="s">
        <v>33</v>
      </c>
      <c r="B94" s="26" t="s">
        <v>34</v>
      </c>
      <c r="C94" s="13">
        <f>SUM(C95)</f>
        <v>0</v>
      </c>
      <c r="D94" s="13">
        <f t="shared" ref="D94:O94" si="30">SUM(D95)</f>
        <v>0</v>
      </c>
      <c r="E94" s="13">
        <f t="shared" si="30"/>
        <v>0</v>
      </c>
      <c r="F94" s="13">
        <f t="shared" si="30"/>
        <v>0</v>
      </c>
      <c r="G94" s="13">
        <f t="shared" si="30"/>
        <v>0</v>
      </c>
      <c r="H94" s="13">
        <f t="shared" si="30"/>
        <v>0</v>
      </c>
      <c r="I94" s="13">
        <f t="shared" si="30"/>
        <v>0</v>
      </c>
      <c r="J94" s="13">
        <f t="shared" si="30"/>
        <v>0</v>
      </c>
      <c r="K94" s="13">
        <f t="shared" si="30"/>
        <v>0</v>
      </c>
      <c r="L94" s="13">
        <f t="shared" si="30"/>
        <v>0</v>
      </c>
      <c r="M94" s="13">
        <f t="shared" si="30"/>
        <v>0</v>
      </c>
      <c r="N94" s="13">
        <f t="shared" si="30"/>
        <v>0</v>
      </c>
      <c r="O94" s="13">
        <f t="shared" si="30"/>
        <v>0</v>
      </c>
    </row>
    <row r="95" spans="1:16" x14ac:dyDescent="0.25">
      <c r="A95" s="9" t="s">
        <v>164</v>
      </c>
      <c r="B95" s="2" t="s">
        <v>165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1">
        <f>SUM(C95:N95)</f>
        <v>0</v>
      </c>
    </row>
    <row r="96" spans="1:16" x14ac:dyDescent="0.25">
      <c r="A96" s="10"/>
      <c r="B96" s="2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6" x14ac:dyDescent="0.25">
      <c r="A97" s="5">
        <v>5.3</v>
      </c>
      <c r="B97" s="6" t="s">
        <v>10</v>
      </c>
      <c r="C97" s="12">
        <f>C98</f>
        <v>0</v>
      </c>
      <c r="D97" s="12">
        <f t="shared" ref="D97:O97" si="31">D98</f>
        <v>0</v>
      </c>
      <c r="E97" s="12">
        <f t="shared" si="31"/>
        <v>0</v>
      </c>
      <c r="F97" s="12">
        <f t="shared" si="31"/>
        <v>0</v>
      </c>
      <c r="G97" s="12">
        <f t="shared" si="31"/>
        <v>0</v>
      </c>
      <c r="H97" s="12">
        <f t="shared" si="31"/>
        <v>0</v>
      </c>
      <c r="I97" s="12">
        <f t="shared" si="31"/>
        <v>0</v>
      </c>
      <c r="J97" s="12">
        <f t="shared" si="31"/>
        <v>0</v>
      </c>
      <c r="K97" s="12">
        <f t="shared" si="31"/>
        <v>0</v>
      </c>
      <c r="L97" s="12">
        <f t="shared" si="31"/>
        <v>0</v>
      </c>
      <c r="M97" s="12">
        <f t="shared" si="31"/>
        <v>0</v>
      </c>
      <c r="N97" s="12">
        <f t="shared" si="31"/>
        <v>0</v>
      </c>
      <c r="O97" s="12">
        <f t="shared" si="31"/>
        <v>0</v>
      </c>
    </row>
    <row r="98" spans="1:16" x14ac:dyDescent="0.25">
      <c r="A98" s="8" t="s">
        <v>35</v>
      </c>
      <c r="B98" s="26" t="s">
        <v>36</v>
      </c>
      <c r="C98" s="13">
        <f>SUM(C99:C100)</f>
        <v>0</v>
      </c>
      <c r="D98" s="13">
        <f t="shared" ref="D98:O98" si="32">SUM(D99:D100)</f>
        <v>0</v>
      </c>
      <c r="E98" s="13">
        <f t="shared" si="32"/>
        <v>0</v>
      </c>
      <c r="F98" s="13">
        <f t="shared" si="32"/>
        <v>0</v>
      </c>
      <c r="G98" s="13">
        <f t="shared" si="32"/>
        <v>0</v>
      </c>
      <c r="H98" s="13">
        <f t="shared" si="32"/>
        <v>0</v>
      </c>
      <c r="I98" s="13">
        <f t="shared" si="32"/>
        <v>0</v>
      </c>
      <c r="J98" s="13">
        <f t="shared" si="32"/>
        <v>0</v>
      </c>
      <c r="K98" s="13">
        <f t="shared" si="32"/>
        <v>0</v>
      </c>
      <c r="L98" s="13">
        <f t="shared" si="32"/>
        <v>0</v>
      </c>
      <c r="M98" s="13">
        <f t="shared" si="32"/>
        <v>0</v>
      </c>
      <c r="N98" s="13">
        <f t="shared" si="32"/>
        <v>0</v>
      </c>
      <c r="O98" s="13">
        <f t="shared" si="32"/>
        <v>0</v>
      </c>
    </row>
    <row r="99" spans="1:16" x14ac:dyDescent="0.25">
      <c r="A99" s="9" t="s">
        <v>166</v>
      </c>
      <c r="B99" s="2" t="s">
        <v>167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1">
        <f t="shared" ref="O99" si="33">SUM(C99:N99)</f>
        <v>0</v>
      </c>
    </row>
    <row r="100" spans="1:16" x14ac:dyDescent="0.25">
      <c r="A100" s="9" t="s">
        <v>168</v>
      </c>
      <c r="B100" s="2" t="s">
        <v>169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1">
        <f>SUM(C100:N100)</f>
        <v>0</v>
      </c>
    </row>
    <row r="101" spans="1:16" x14ac:dyDescent="0.25">
      <c r="A101" s="10"/>
      <c r="B101" s="2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6" s="7" customFormat="1" ht="25.5" x14ac:dyDescent="0.25">
      <c r="A102" s="5">
        <v>5.4</v>
      </c>
      <c r="B102" s="6" t="s">
        <v>37</v>
      </c>
      <c r="C102" s="12">
        <f>C103+C105+C107+C109</f>
        <v>0</v>
      </c>
      <c r="D102" s="12">
        <f t="shared" ref="D102:O102" si="34">D103+D105+D107+D109</f>
        <v>0</v>
      </c>
      <c r="E102" s="12">
        <f t="shared" si="34"/>
        <v>0</v>
      </c>
      <c r="F102" s="12">
        <f t="shared" si="34"/>
        <v>0</v>
      </c>
      <c r="G102" s="12">
        <f t="shared" si="34"/>
        <v>0</v>
      </c>
      <c r="H102" s="12">
        <f t="shared" si="34"/>
        <v>0</v>
      </c>
      <c r="I102" s="12">
        <f t="shared" si="34"/>
        <v>0</v>
      </c>
      <c r="J102" s="12">
        <f t="shared" si="34"/>
        <v>0</v>
      </c>
      <c r="K102" s="12">
        <f t="shared" si="34"/>
        <v>0</v>
      </c>
      <c r="L102" s="12">
        <f t="shared" si="34"/>
        <v>0</v>
      </c>
      <c r="M102" s="12">
        <f t="shared" si="34"/>
        <v>0</v>
      </c>
      <c r="N102" s="12">
        <f t="shared" si="34"/>
        <v>0</v>
      </c>
      <c r="O102" s="12">
        <f t="shared" si="34"/>
        <v>0</v>
      </c>
      <c r="P102" s="45"/>
    </row>
    <row r="103" spans="1:16" s="7" customFormat="1" x14ac:dyDescent="0.25">
      <c r="A103" s="8" t="s">
        <v>38</v>
      </c>
      <c r="B103" s="26" t="s">
        <v>39</v>
      </c>
      <c r="C103" s="13">
        <f>SUM(C104)</f>
        <v>0</v>
      </c>
      <c r="D103" s="13">
        <f t="shared" ref="D103:O103" si="35">SUM(D104)</f>
        <v>0</v>
      </c>
      <c r="E103" s="13">
        <f t="shared" si="35"/>
        <v>0</v>
      </c>
      <c r="F103" s="13">
        <f t="shared" si="35"/>
        <v>0</v>
      </c>
      <c r="G103" s="13">
        <f t="shared" si="35"/>
        <v>0</v>
      </c>
      <c r="H103" s="13">
        <f t="shared" si="35"/>
        <v>0</v>
      </c>
      <c r="I103" s="13">
        <f t="shared" si="35"/>
        <v>0</v>
      </c>
      <c r="J103" s="13">
        <f t="shared" si="35"/>
        <v>0</v>
      </c>
      <c r="K103" s="13">
        <f t="shared" si="35"/>
        <v>0</v>
      </c>
      <c r="L103" s="13">
        <f t="shared" si="35"/>
        <v>0</v>
      </c>
      <c r="M103" s="13">
        <f t="shared" si="35"/>
        <v>0</v>
      </c>
      <c r="N103" s="13">
        <f t="shared" si="35"/>
        <v>0</v>
      </c>
      <c r="O103" s="13">
        <f t="shared" si="35"/>
        <v>0</v>
      </c>
      <c r="P103" s="45"/>
    </row>
    <row r="104" spans="1:16" s="7" customFormat="1" x14ac:dyDescent="0.25">
      <c r="A104" s="9" t="s">
        <v>170</v>
      </c>
      <c r="B104" s="2" t="s">
        <v>171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11">
        <f>SUM(C104:N104)</f>
        <v>0</v>
      </c>
      <c r="P104" s="45"/>
    </row>
    <row r="105" spans="1:16" s="7" customFormat="1" x14ac:dyDescent="0.25">
      <c r="A105" s="8" t="s">
        <v>40</v>
      </c>
      <c r="B105" s="26" t="s">
        <v>41</v>
      </c>
      <c r="C105" s="13">
        <f>SUM(C106)</f>
        <v>0</v>
      </c>
      <c r="D105" s="13">
        <f t="shared" ref="D105" si="36">SUM(D106)</f>
        <v>0</v>
      </c>
      <c r="E105" s="13">
        <f t="shared" ref="E105" si="37">SUM(E106)</f>
        <v>0</v>
      </c>
      <c r="F105" s="13">
        <f t="shared" ref="F105" si="38">SUM(F106)</f>
        <v>0</v>
      </c>
      <c r="G105" s="13">
        <f t="shared" ref="G105" si="39">SUM(G106)</f>
        <v>0</v>
      </c>
      <c r="H105" s="13">
        <f t="shared" ref="H105" si="40">SUM(H106)</f>
        <v>0</v>
      </c>
      <c r="I105" s="13">
        <f t="shared" ref="I105" si="41">SUM(I106)</f>
        <v>0</v>
      </c>
      <c r="J105" s="13">
        <f t="shared" ref="J105" si="42">SUM(J106)</f>
        <v>0</v>
      </c>
      <c r="K105" s="13">
        <f t="shared" ref="K105" si="43">SUM(K106)</f>
        <v>0</v>
      </c>
      <c r="L105" s="13">
        <f t="shared" ref="L105" si="44">SUM(L106)</f>
        <v>0</v>
      </c>
      <c r="M105" s="13">
        <f t="shared" ref="M105" si="45">SUM(M106)</f>
        <v>0</v>
      </c>
      <c r="N105" s="13">
        <f t="shared" ref="N105" si="46">SUM(N106)</f>
        <v>0</v>
      </c>
      <c r="O105" s="13">
        <f t="shared" ref="O105" si="47">SUM(O106)</f>
        <v>0</v>
      </c>
      <c r="P105" s="45"/>
    </row>
    <row r="106" spans="1:16" s="7" customFormat="1" x14ac:dyDescent="0.25">
      <c r="A106" s="9" t="s">
        <v>172</v>
      </c>
      <c r="B106" s="2" t="s">
        <v>173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11">
        <f>SUM(C106:N106)</f>
        <v>0</v>
      </c>
      <c r="P106" s="45"/>
    </row>
    <row r="107" spans="1:16" s="7" customFormat="1" x14ac:dyDescent="0.25">
      <c r="A107" s="8" t="s">
        <v>42</v>
      </c>
      <c r="B107" s="26" t="s">
        <v>43</v>
      </c>
      <c r="C107" s="13">
        <f>SUM(C108)</f>
        <v>0</v>
      </c>
      <c r="D107" s="13">
        <f t="shared" ref="D107" si="48">SUM(D108)</f>
        <v>0</v>
      </c>
      <c r="E107" s="13">
        <f t="shared" ref="E107" si="49">SUM(E108)</f>
        <v>0</v>
      </c>
      <c r="F107" s="13">
        <f t="shared" ref="F107" si="50">SUM(F108)</f>
        <v>0</v>
      </c>
      <c r="G107" s="13">
        <f t="shared" ref="G107" si="51">SUM(G108)</f>
        <v>0</v>
      </c>
      <c r="H107" s="13">
        <f t="shared" ref="H107" si="52">SUM(H108)</f>
        <v>0</v>
      </c>
      <c r="I107" s="13">
        <f t="shared" ref="I107" si="53">SUM(I108)</f>
        <v>0</v>
      </c>
      <c r="J107" s="13">
        <f t="shared" ref="J107" si="54">SUM(J108)</f>
        <v>0</v>
      </c>
      <c r="K107" s="13">
        <f t="shared" ref="K107" si="55">SUM(K108)</f>
        <v>0</v>
      </c>
      <c r="L107" s="13">
        <f t="shared" ref="L107" si="56">SUM(L108)</f>
        <v>0</v>
      </c>
      <c r="M107" s="13">
        <f t="shared" ref="M107" si="57">SUM(M108)</f>
        <v>0</v>
      </c>
      <c r="N107" s="13">
        <f t="shared" ref="N107" si="58">SUM(N108)</f>
        <v>0</v>
      </c>
      <c r="O107" s="13">
        <f t="shared" ref="O107" si="59">SUM(O108)</f>
        <v>0</v>
      </c>
      <c r="P107" s="45"/>
    </row>
    <row r="108" spans="1:16" s="7" customFormat="1" x14ac:dyDescent="0.25">
      <c r="A108" s="9" t="s">
        <v>174</v>
      </c>
      <c r="B108" s="2" t="s">
        <v>175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11">
        <f>SUM(C108:N108)</f>
        <v>0</v>
      </c>
      <c r="P108" s="45"/>
    </row>
    <row r="109" spans="1:16" s="7" customFormat="1" x14ac:dyDescent="0.25">
      <c r="A109" s="8" t="s">
        <v>44</v>
      </c>
      <c r="B109" s="26" t="s">
        <v>45</v>
      </c>
      <c r="C109" s="13">
        <f>SUM(C110)</f>
        <v>0</v>
      </c>
      <c r="D109" s="13">
        <f t="shared" ref="D109" si="60">SUM(D110)</f>
        <v>0</v>
      </c>
      <c r="E109" s="13">
        <f t="shared" ref="E109" si="61">SUM(E110)</f>
        <v>0</v>
      </c>
      <c r="F109" s="13">
        <f t="shared" ref="F109" si="62">SUM(F110)</f>
        <v>0</v>
      </c>
      <c r="G109" s="13">
        <f t="shared" ref="G109" si="63">SUM(G110)</f>
        <v>0</v>
      </c>
      <c r="H109" s="13">
        <f t="shared" ref="H109" si="64">SUM(H110)</f>
        <v>0</v>
      </c>
      <c r="I109" s="13">
        <f t="shared" ref="I109" si="65">SUM(I110)</f>
        <v>0</v>
      </c>
      <c r="J109" s="13">
        <f t="shared" ref="J109" si="66">SUM(J110)</f>
        <v>0</v>
      </c>
      <c r="K109" s="13">
        <f t="shared" ref="K109" si="67">SUM(K110)</f>
        <v>0</v>
      </c>
      <c r="L109" s="13">
        <f t="shared" ref="L109" si="68">SUM(L110)</f>
        <v>0</v>
      </c>
      <c r="M109" s="13">
        <f t="shared" ref="M109" si="69">SUM(M110)</f>
        <v>0</v>
      </c>
      <c r="N109" s="13">
        <f t="shared" ref="N109" si="70">SUM(N110)</f>
        <v>0</v>
      </c>
      <c r="O109" s="13">
        <f t="shared" ref="O109" si="71">SUM(O110)</f>
        <v>0</v>
      </c>
      <c r="P109" s="45"/>
    </row>
    <row r="110" spans="1:16" s="7" customFormat="1" x14ac:dyDescent="0.25">
      <c r="A110" s="9" t="s">
        <v>176</v>
      </c>
      <c r="B110" s="2" t="s">
        <v>45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11">
        <f>SUM(C110:N110)</f>
        <v>0</v>
      </c>
      <c r="P110" s="45"/>
    </row>
    <row r="111" spans="1:16" x14ac:dyDescent="0.25">
      <c r="A111" s="10"/>
      <c r="B111" s="2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6" x14ac:dyDescent="0.25">
      <c r="A112" s="5">
        <v>5.5</v>
      </c>
      <c r="B112" s="6" t="s">
        <v>46</v>
      </c>
      <c r="C112" s="12">
        <f t="shared" ref="C112:N112" si="72">C113+C122+C127</f>
        <v>0</v>
      </c>
      <c r="D112" s="12">
        <f t="shared" si="72"/>
        <v>0</v>
      </c>
      <c r="E112" s="12">
        <f t="shared" si="72"/>
        <v>0</v>
      </c>
      <c r="F112" s="12">
        <f t="shared" si="72"/>
        <v>0</v>
      </c>
      <c r="G112" s="12">
        <f t="shared" si="72"/>
        <v>0</v>
      </c>
      <c r="H112" s="12">
        <f t="shared" si="72"/>
        <v>0</v>
      </c>
      <c r="I112" s="12">
        <f t="shared" si="72"/>
        <v>0</v>
      </c>
      <c r="J112" s="12">
        <f t="shared" si="72"/>
        <v>0</v>
      </c>
      <c r="K112" s="12">
        <f t="shared" si="72"/>
        <v>0</v>
      </c>
      <c r="L112" s="12">
        <f t="shared" si="72"/>
        <v>0</v>
      </c>
      <c r="M112" s="12">
        <f t="shared" si="72"/>
        <v>0</v>
      </c>
      <c r="N112" s="12">
        <f t="shared" si="72"/>
        <v>0</v>
      </c>
      <c r="O112" s="12">
        <f>O113+O122+O127+O125</f>
        <v>0</v>
      </c>
    </row>
    <row r="113" spans="1:15" ht="25.5" x14ac:dyDescent="0.25">
      <c r="A113" s="8" t="s">
        <v>47</v>
      </c>
      <c r="B113" s="26" t="s">
        <v>48</v>
      </c>
      <c r="C113" s="13">
        <f>SUM(C114:C121)</f>
        <v>0</v>
      </c>
      <c r="D113" s="13">
        <f t="shared" ref="D113:O113" si="73">SUM(D114:D121)</f>
        <v>0</v>
      </c>
      <c r="E113" s="13">
        <f t="shared" si="73"/>
        <v>0</v>
      </c>
      <c r="F113" s="13">
        <f t="shared" si="73"/>
        <v>0</v>
      </c>
      <c r="G113" s="13">
        <f t="shared" si="73"/>
        <v>0</v>
      </c>
      <c r="H113" s="13">
        <f t="shared" si="73"/>
        <v>0</v>
      </c>
      <c r="I113" s="13">
        <f t="shared" si="73"/>
        <v>0</v>
      </c>
      <c r="J113" s="13">
        <f t="shared" si="73"/>
        <v>0</v>
      </c>
      <c r="K113" s="13">
        <f t="shared" si="73"/>
        <v>0</v>
      </c>
      <c r="L113" s="13">
        <f t="shared" si="73"/>
        <v>0</v>
      </c>
      <c r="M113" s="13">
        <f t="shared" si="73"/>
        <v>0</v>
      </c>
      <c r="N113" s="13">
        <f>SUM(N114:N121)</f>
        <v>0</v>
      </c>
      <c r="O113" s="13">
        <f t="shared" si="73"/>
        <v>0</v>
      </c>
    </row>
    <row r="114" spans="1:15" ht="25.5" x14ac:dyDescent="0.25">
      <c r="A114" s="9" t="s">
        <v>181</v>
      </c>
      <c r="B114" s="2" t="s">
        <v>236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1">
        <f t="shared" ref="O114:O121" si="74">SUM(C114:N114)</f>
        <v>0</v>
      </c>
    </row>
    <row r="115" spans="1:15" ht="25.5" x14ac:dyDescent="0.25">
      <c r="A115" s="9" t="s">
        <v>182</v>
      </c>
      <c r="B115" s="2" t="s">
        <v>237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1">
        <f t="shared" si="74"/>
        <v>0</v>
      </c>
    </row>
    <row r="116" spans="1:15" x14ac:dyDescent="0.25">
      <c r="A116" s="9" t="s">
        <v>183</v>
      </c>
      <c r="B116" s="2" t="s">
        <v>177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1">
        <f t="shared" si="74"/>
        <v>0</v>
      </c>
    </row>
    <row r="117" spans="1:15" x14ac:dyDescent="0.25">
      <c r="A117" s="9" t="s">
        <v>184</v>
      </c>
      <c r="B117" s="2" t="s">
        <v>178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1">
        <f t="shared" si="74"/>
        <v>0</v>
      </c>
    </row>
    <row r="118" spans="1:15" x14ac:dyDescent="0.25">
      <c r="A118" s="9" t="s">
        <v>185</v>
      </c>
      <c r="B118" s="2" t="s">
        <v>179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1">
        <f t="shared" si="74"/>
        <v>0</v>
      </c>
    </row>
    <row r="119" spans="1:15" x14ac:dyDescent="0.25">
      <c r="A119" s="9" t="s">
        <v>186</v>
      </c>
      <c r="B119" s="2" t="s">
        <v>238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1">
        <f t="shared" si="74"/>
        <v>0</v>
      </c>
    </row>
    <row r="120" spans="1:15" x14ac:dyDescent="0.25">
      <c r="A120" s="9" t="s">
        <v>187</v>
      </c>
      <c r="B120" s="2" t="s">
        <v>180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1">
        <f t="shared" si="74"/>
        <v>0</v>
      </c>
    </row>
    <row r="121" spans="1:15" ht="25.5" x14ac:dyDescent="0.25">
      <c r="A121" s="9" t="s">
        <v>188</v>
      </c>
      <c r="B121" s="2" t="s">
        <v>239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1">
        <f t="shared" si="74"/>
        <v>0</v>
      </c>
    </row>
    <row r="122" spans="1:15" x14ac:dyDescent="0.25">
      <c r="A122" s="8" t="s">
        <v>49</v>
      </c>
      <c r="B122" s="26" t="s">
        <v>50</v>
      </c>
      <c r="C122" s="13">
        <f>SUM(C123:C124)</f>
        <v>0</v>
      </c>
      <c r="D122" s="13">
        <f t="shared" ref="D122:N122" si="75">SUM(D123:D124)</f>
        <v>0</v>
      </c>
      <c r="E122" s="13">
        <f t="shared" si="75"/>
        <v>0</v>
      </c>
      <c r="F122" s="13">
        <f t="shared" si="75"/>
        <v>0</v>
      </c>
      <c r="G122" s="13">
        <f t="shared" si="75"/>
        <v>0</v>
      </c>
      <c r="H122" s="13">
        <f t="shared" si="75"/>
        <v>0</v>
      </c>
      <c r="I122" s="13">
        <f t="shared" si="75"/>
        <v>0</v>
      </c>
      <c r="J122" s="13">
        <f>SUM(J123:J124)</f>
        <v>0</v>
      </c>
      <c r="K122" s="13">
        <f t="shared" si="75"/>
        <v>0</v>
      </c>
      <c r="L122" s="13">
        <f t="shared" si="75"/>
        <v>0</v>
      </c>
      <c r="M122" s="13">
        <f t="shared" si="75"/>
        <v>0</v>
      </c>
      <c r="N122" s="13">
        <f t="shared" si="75"/>
        <v>0</v>
      </c>
      <c r="O122" s="13">
        <f>SUM(O123:O124)</f>
        <v>0</v>
      </c>
    </row>
    <row r="123" spans="1:15" x14ac:dyDescent="0.25">
      <c r="A123" s="9" t="s">
        <v>189</v>
      </c>
      <c r="B123" s="2" t="s">
        <v>190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1">
        <f>SUM(C123:N123)</f>
        <v>0</v>
      </c>
    </row>
    <row r="124" spans="1:15" x14ac:dyDescent="0.25">
      <c r="A124" s="9" t="s">
        <v>191</v>
      </c>
      <c r="B124" s="2" t="s">
        <v>192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1">
        <f>SUM(C124:N124)</f>
        <v>0</v>
      </c>
    </row>
    <row r="125" spans="1:15" x14ac:dyDescent="0.25">
      <c r="A125" s="8" t="s">
        <v>204</v>
      </c>
      <c r="B125" s="26" t="s">
        <v>205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f>+N126</f>
        <v>0</v>
      </c>
      <c r="O125" s="13">
        <f>+O126</f>
        <v>0</v>
      </c>
    </row>
    <row r="126" spans="1:15" ht="25.5" x14ac:dyDescent="0.25">
      <c r="A126" s="9" t="s">
        <v>206</v>
      </c>
      <c r="B126" s="2" t="s">
        <v>207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1">
        <f>SUM(C126:N126)</f>
        <v>0</v>
      </c>
    </row>
    <row r="127" spans="1:15" x14ac:dyDescent="0.25">
      <c r="A127" s="8" t="s">
        <v>51</v>
      </c>
      <c r="B127" s="26" t="s">
        <v>52</v>
      </c>
      <c r="C127" s="13">
        <f>SUM(C128:C130)</f>
        <v>0</v>
      </c>
      <c r="D127" s="13">
        <f t="shared" ref="D127:O127" si="76">SUM(D128:D130)</f>
        <v>0</v>
      </c>
      <c r="E127" s="13">
        <f t="shared" si="76"/>
        <v>0</v>
      </c>
      <c r="F127" s="13">
        <f>SUM(F128:F130)</f>
        <v>0</v>
      </c>
      <c r="G127" s="13">
        <f t="shared" si="76"/>
        <v>0</v>
      </c>
      <c r="H127" s="13">
        <f t="shared" si="76"/>
        <v>0</v>
      </c>
      <c r="I127" s="13">
        <f t="shared" si="76"/>
        <v>0</v>
      </c>
      <c r="J127" s="13">
        <f t="shared" si="76"/>
        <v>0</v>
      </c>
      <c r="K127" s="13">
        <f t="shared" si="76"/>
        <v>0</v>
      </c>
      <c r="L127" s="13">
        <f t="shared" si="76"/>
        <v>0</v>
      </c>
      <c r="M127" s="13">
        <f t="shared" si="76"/>
        <v>0</v>
      </c>
      <c r="N127" s="13">
        <f t="shared" si="76"/>
        <v>0</v>
      </c>
      <c r="O127" s="13">
        <f t="shared" si="76"/>
        <v>0</v>
      </c>
    </row>
    <row r="128" spans="1:15" x14ac:dyDescent="0.25">
      <c r="A128" s="9" t="s">
        <v>193</v>
      </c>
      <c r="B128" s="2" t="s">
        <v>194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1">
        <f>SUM(C128:N128)</f>
        <v>0</v>
      </c>
    </row>
    <row r="129" spans="1:17" x14ac:dyDescent="0.25">
      <c r="A129" s="9" t="s">
        <v>195</v>
      </c>
      <c r="B129" s="2" t="s">
        <v>196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1">
        <f>SUM(C129:N129)</f>
        <v>0</v>
      </c>
    </row>
    <row r="130" spans="1:17" x14ac:dyDescent="0.25">
      <c r="A130" s="9" t="s">
        <v>197</v>
      </c>
      <c r="B130" s="2" t="s">
        <v>198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1">
        <f>SUM(C130:N130)</f>
        <v>0</v>
      </c>
    </row>
    <row r="131" spans="1:17" x14ac:dyDescent="0.25">
      <c r="A131" s="10"/>
      <c r="B131" s="2"/>
      <c r="C131" s="14"/>
      <c r="D131" s="14"/>
      <c r="E131" s="14"/>
      <c r="F131" s="14"/>
      <c r="G131" s="14"/>
      <c r="H131" s="14"/>
      <c r="I131" s="14"/>
      <c r="J131" s="14"/>
      <c r="K131" s="14"/>
      <c r="L131" s="14">
        <v>0</v>
      </c>
      <c r="M131" s="14">
        <v>0</v>
      </c>
      <c r="N131" s="14">
        <v>0</v>
      </c>
      <c r="O131" s="14"/>
    </row>
    <row r="132" spans="1:17" x14ac:dyDescent="0.25">
      <c r="A132" s="5">
        <v>5.6</v>
      </c>
      <c r="B132" s="6" t="s">
        <v>53</v>
      </c>
      <c r="C132" s="12">
        <f>SUM(C133)</f>
        <v>0</v>
      </c>
      <c r="D132" s="12">
        <f>SUM(D133)</f>
        <v>0</v>
      </c>
      <c r="E132" s="12">
        <f>SUM(E133)</f>
        <v>0</v>
      </c>
      <c r="F132" s="12">
        <f>SUM(F133)</f>
        <v>0</v>
      </c>
      <c r="G132" s="12">
        <f t="shared" ref="D132:N133" si="77">SUM(G133)</f>
        <v>0</v>
      </c>
      <c r="H132" s="12">
        <f t="shared" si="77"/>
        <v>0</v>
      </c>
      <c r="I132" s="12">
        <f t="shared" si="77"/>
        <v>0</v>
      </c>
      <c r="J132" s="12">
        <f t="shared" si="77"/>
        <v>0</v>
      </c>
      <c r="K132" s="12">
        <f t="shared" si="77"/>
        <v>0</v>
      </c>
      <c r="L132" s="12">
        <f t="shared" si="77"/>
        <v>0</v>
      </c>
      <c r="M132" s="12">
        <f t="shared" si="77"/>
        <v>0</v>
      </c>
      <c r="N132" s="12">
        <f t="shared" si="77"/>
        <v>0</v>
      </c>
      <c r="O132" s="12">
        <f>SUM(O133)</f>
        <v>0</v>
      </c>
    </row>
    <row r="133" spans="1:17" x14ac:dyDescent="0.25">
      <c r="A133" s="8" t="s">
        <v>54</v>
      </c>
      <c r="B133" s="26" t="s">
        <v>55</v>
      </c>
      <c r="C133" s="13">
        <f>SUM(C134)</f>
        <v>0</v>
      </c>
      <c r="D133" s="13">
        <f t="shared" si="77"/>
        <v>0</v>
      </c>
      <c r="E133" s="13">
        <f t="shared" si="77"/>
        <v>0</v>
      </c>
      <c r="F133" s="13">
        <f t="shared" si="77"/>
        <v>0</v>
      </c>
      <c r="G133" s="13">
        <f t="shared" si="77"/>
        <v>0</v>
      </c>
      <c r="H133" s="13">
        <f t="shared" si="77"/>
        <v>0</v>
      </c>
      <c r="I133" s="13">
        <f t="shared" si="77"/>
        <v>0</v>
      </c>
      <c r="J133" s="13">
        <f t="shared" si="77"/>
        <v>0</v>
      </c>
      <c r="K133" s="13">
        <f t="shared" si="77"/>
        <v>0</v>
      </c>
      <c r="L133" s="13">
        <f t="shared" si="77"/>
        <v>0</v>
      </c>
      <c r="M133" s="13">
        <f t="shared" si="77"/>
        <v>0</v>
      </c>
      <c r="N133" s="13">
        <f t="shared" si="77"/>
        <v>0</v>
      </c>
      <c r="O133" s="13">
        <f>SUM(O134)</f>
        <v>0</v>
      </c>
    </row>
    <row r="134" spans="1:17" x14ac:dyDescent="0.25">
      <c r="A134" s="9" t="s">
        <v>199</v>
      </c>
      <c r="B134" s="2" t="s">
        <v>200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1">
        <f>SUM(C134:N134)</f>
        <v>0</v>
      </c>
    </row>
    <row r="135" spans="1:17" x14ac:dyDescent="0.25">
      <c r="A135" s="10"/>
      <c r="B135" s="2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7" s="7" customFormat="1" x14ac:dyDescent="0.25">
      <c r="A136" s="31"/>
      <c r="B136" s="32" t="s">
        <v>56</v>
      </c>
      <c r="C136" s="33">
        <f t="shared" ref="C136:J136" si="78">C52+C81+C97+C102+C112+C132</f>
        <v>20630859</v>
      </c>
      <c r="D136" s="33">
        <f t="shared" si="78"/>
        <v>26864190.010000005</v>
      </c>
      <c r="E136" s="33">
        <f t="shared" si="78"/>
        <v>29377991.199999999</v>
      </c>
      <c r="F136" s="33">
        <f t="shared" si="78"/>
        <v>30754901.139999997</v>
      </c>
      <c r="G136" s="33">
        <f t="shared" si="78"/>
        <v>29444541.859999999</v>
      </c>
      <c r="H136" s="33">
        <f t="shared" si="78"/>
        <v>36771455.979999997</v>
      </c>
      <c r="I136" s="33">
        <f t="shared" si="78"/>
        <v>28925456.040000003</v>
      </c>
      <c r="J136" s="33">
        <f t="shared" si="78"/>
        <v>37464236.310000002</v>
      </c>
      <c r="K136" s="33">
        <f>K52+K81+K97+K102+K112+K132+K125+K122+K127</f>
        <v>26771851.690000005</v>
      </c>
      <c r="L136" s="33">
        <f>L52+L81+L97+L102+L112+L132+L125+L122+L127</f>
        <v>0</v>
      </c>
      <c r="M136" s="33">
        <f>M52+M81+M97+M102+M112+M132+M125+M122+M127</f>
        <v>0</v>
      </c>
      <c r="N136" s="33">
        <f>N52+N81+N97+N102+N112+N132+N125+N122+N127</f>
        <v>0</v>
      </c>
      <c r="O136" s="33">
        <f>+O132+O112+O102+O97+O81+O52</f>
        <v>267005483.23000002</v>
      </c>
      <c r="P136" s="45"/>
    </row>
    <row r="137" spans="1:17" x14ac:dyDescent="0.25">
      <c r="A137" s="10"/>
      <c r="B137" s="2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7" x14ac:dyDescent="0.25">
      <c r="A138" s="10"/>
      <c r="B138" s="2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7" s="7" customFormat="1" ht="26.25" thickBot="1" x14ac:dyDescent="0.3">
      <c r="A139" s="4"/>
      <c r="B139" s="4" t="s">
        <v>0</v>
      </c>
      <c r="C139" s="15">
        <f t="shared" ref="C139:O139" si="79">C49-C136</f>
        <v>13728790.390000001</v>
      </c>
      <c r="D139" s="15">
        <f t="shared" si="79"/>
        <v>-2486055.2200000063</v>
      </c>
      <c r="E139" s="15">
        <f t="shared" si="79"/>
        <v>-3073967.7099999972</v>
      </c>
      <c r="F139" s="15">
        <f t="shared" si="79"/>
        <v>-4530466.299999997</v>
      </c>
      <c r="G139" s="15">
        <f t="shared" si="79"/>
        <v>6995771.2799999937</v>
      </c>
      <c r="H139" s="15">
        <f t="shared" si="79"/>
        <v>-5071863.6699999981</v>
      </c>
      <c r="I139" s="15">
        <f t="shared" si="79"/>
        <v>3378882.0799999982</v>
      </c>
      <c r="J139" s="15">
        <f t="shared" si="79"/>
        <v>-5233329.9800000042</v>
      </c>
      <c r="K139" s="15">
        <f t="shared" si="79"/>
        <v>8238692.7800000012</v>
      </c>
      <c r="L139" s="15">
        <f t="shared" si="79"/>
        <v>0</v>
      </c>
      <c r="M139" s="15">
        <f t="shared" si="79"/>
        <v>0</v>
      </c>
      <c r="N139" s="15">
        <f t="shared" si="79"/>
        <v>0</v>
      </c>
      <c r="O139" s="15">
        <f t="shared" si="79"/>
        <v>11946453.649999976</v>
      </c>
      <c r="P139" s="45"/>
      <c r="Q139" s="47"/>
    </row>
    <row r="140" spans="1:17" ht="13.5" thickTop="1" x14ac:dyDescent="0.25">
      <c r="A140" s="40"/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3"/>
    </row>
    <row r="143" spans="1:17" s="18" customFormat="1" x14ac:dyDescent="0.25">
      <c r="A143" s="1"/>
      <c r="B143" s="1"/>
      <c r="P143" s="44"/>
      <c r="Q143" s="3"/>
    </row>
  </sheetData>
  <mergeCells count="4">
    <mergeCell ref="B2:O2"/>
    <mergeCell ref="B3:O3"/>
    <mergeCell ref="B4:O4"/>
    <mergeCell ref="B5:O5"/>
  </mergeCells>
  <printOptions horizontalCentered="1"/>
  <pageMargins left="0.70866141732283472" right="0.70866141732283472" top="0.59055118110236227" bottom="0.59055118110236227" header="0.31496062992125984" footer="0.31496062992125984"/>
  <pageSetup scale="53" fitToHeight="0" orientation="landscape" r:id="rId1"/>
  <headerFooter>
    <oddHeader>&amp;L&amp;"Arial,Normal"&amp;8Estados e Información Contable&amp;R&amp;"Arial,Normal"&amp;8 01.1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01.1</vt:lpstr>
      <vt:lpstr>'01.1'!Área_de_impresión</vt:lpstr>
      <vt:lpstr>'01.1'!Títulos_a_imprimir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2023-07-27T15:04:08Z</cp:lastPrinted>
  <dcterms:created xsi:type="dcterms:W3CDTF">2016-10-26T15:26:32Z</dcterms:created>
  <dcterms:modified xsi:type="dcterms:W3CDTF">2023-10-16T19:53:39Z</dcterms:modified>
</cp:coreProperties>
</file>